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hessoit-my.sharepoint.com/personal/simon_crelier_hes-so_ch/Documents/Cours EPFL/Cours EPFL BSc Biochem Eng ChE 311/Lecture 5/"/>
    </mc:Choice>
  </mc:AlternateContent>
  <xr:revisionPtr revIDLastSave="128" documentId="8_{6C46EA8B-5766-42EA-B01E-EBE96F439FCB}" xr6:coauthVersionLast="47" xr6:coauthVersionMax="47" xr10:uidLastSave="{84B296C5-8821-4F33-B2F9-3A7C5F9AC82E}"/>
  <bookViews>
    <workbookView xWindow="-120" yWindow="-120" windowWidth="29040" windowHeight="15840" xr2:uid="{00000000-000D-0000-FFFF-FFFF00000000}"/>
  </bookViews>
  <sheets>
    <sheet name="Exercise 7_1" sheetId="3" r:id="rId1"/>
    <sheet name="Exercise 7_2" sheetId="6" r:id="rId2"/>
    <sheet name="Exercise 7_3" sheetId="4" r:id="rId3"/>
    <sheet name="Exercise 7_4" sheetId="8" r:id="rId4"/>
    <sheet name="Exercise 7_5" sheetId="1" r:id="rId5"/>
    <sheet name="Exercise 7_6" sheetId="7" r:id="rId6"/>
  </sheets>
  <definedNames>
    <definedName name="solver_adj" localSheetId="4" hidden="1">'Exercise 7_5'!$I$6:$I$8</definedName>
    <definedName name="solver_cvg" localSheetId="4" hidden="1">0.001</definedName>
    <definedName name="solver_drv" localSheetId="4" hidden="1">1</definedName>
    <definedName name="solver_eng" localSheetId="4" hidden="1">1</definedName>
    <definedName name="solver_est" localSheetId="4" hidden="1">1</definedName>
    <definedName name="solver_itr" localSheetId="4" hidden="1">100</definedName>
    <definedName name="solver_lin" localSheetId="4" hidden="1">2</definedName>
    <definedName name="solver_mip" localSheetId="4" hidden="1">2147483647</definedName>
    <definedName name="solver_mni" localSheetId="4" hidden="1">30</definedName>
    <definedName name="solver_mrt" localSheetId="4" hidden="1">0.075</definedName>
    <definedName name="solver_msl" localSheetId="4" hidden="1">2</definedName>
    <definedName name="solver_neg" localSheetId="4" hidden="1">2</definedName>
    <definedName name="solver_nod" localSheetId="4" hidden="1">2147483647</definedName>
    <definedName name="solver_num" localSheetId="4" hidden="1">0</definedName>
    <definedName name="solver_nwt" localSheetId="4" hidden="1">1</definedName>
    <definedName name="solver_opt" localSheetId="4" hidden="1">'Exercise 7_5'!$J$28</definedName>
    <definedName name="solver_pre" localSheetId="4" hidden="1">0.0000000001</definedName>
    <definedName name="solver_rbv" localSheetId="4" hidden="1">1</definedName>
    <definedName name="solver_rlx" localSheetId="4" hidden="1">1</definedName>
    <definedName name="solver_rsd" localSheetId="4" hidden="1">0</definedName>
    <definedName name="solver_scl" localSheetId="4" hidden="1">2</definedName>
    <definedName name="solver_sho" localSheetId="4" hidden="1">2</definedName>
    <definedName name="solver_ssz" localSheetId="4" hidden="1">100</definedName>
    <definedName name="solver_tim" localSheetId="4" hidden="1">100</definedName>
    <definedName name="solver_tol" localSheetId="4" hidden="1">0.05</definedName>
    <definedName name="solver_typ" localSheetId="4" hidden="1">2</definedName>
    <definedName name="solver_val" localSheetId="4" hidden="1">0</definedName>
    <definedName name="solver_ver" localSheetId="4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7" l="1"/>
  <c r="D13" i="7"/>
  <c r="M5" i="8"/>
  <c r="T6" i="1"/>
  <c r="T7" i="1"/>
  <c r="T8" i="1"/>
  <c r="T9" i="1"/>
  <c r="T10" i="1"/>
  <c r="T11" i="1"/>
  <c r="T12" i="1"/>
  <c r="T13" i="1"/>
  <c r="T14" i="1"/>
  <c r="D9" i="7" l="1"/>
  <c r="E5" i="8"/>
  <c r="F5" i="8"/>
  <c r="F208" i="8" s="1"/>
  <c r="G5" i="8"/>
  <c r="H5" i="8"/>
  <c r="D5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8" i="8"/>
  <c r="M3" i="8"/>
  <c r="C208" i="8"/>
  <c r="D208" i="8"/>
  <c r="E208" i="8"/>
  <c r="G208" i="8"/>
  <c r="H208" i="8"/>
  <c r="C207" i="8"/>
  <c r="D207" i="8"/>
  <c r="E207" i="8"/>
  <c r="F207" i="8"/>
  <c r="G207" i="8"/>
  <c r="H207" i="8"/>
  <c r="C206" i="8"/>
  <c r="D206" i="8"/>
  <c r="E206" i="8"/>
  <c r="G206" i="8"/>
  <c r="H206" i="8"/>
  <c r="C205" i="8"/>
  <c r="D205" i="8"/>
  <c r="I205" i="8" s="1"/>
  <c r="E205" i="8"/>
  <c r="F205" i="8"/>
  <c r="G205" i="8"/>
  <c r="H205" i="8"/>
  <c r="C204" i="8"/>
  <c r="D204" i="8"/>
  <c r="E204" i="8"/>
  <c r="G204" i="8"/>
  <c r="H204" i="8"/>
  <c r="C203" i="8"/>
  <c r="I203" i="8" s="1"/>
  <c r="D203" i="8"/>
  <c r="E203" i="8"/>
  <c r="F203" i="8"/>
  <c r="G203" i="8"/>
  <c r="H203" i="8"/>
  <c r="C202" i="8"/>
  <c r="D202" i="8"/>
  <c r="E202" i="8"/>
  <c r="G202" i="8"/>
  <c r="H202" i="8"/>
  <c r="C201" i="8"/>
  <c r="D201" i="8"/>
  <c r="E201" i="8"/>
  <c r="F201" i="8"/>
  <c r="G201" i="8"/>
  <c r="H201" i="8"/>
  <c r="C200" i="8"/>
  <c r="I200" i="8" s="1"/>
  <c r="D200" i="8"/>
  <c r="E200" i="8"/>
  <c r="F200" i="8"/>
  <c r="G200" i="8"/>
  <c r="H200" i="8"/>
  <c r="C199" i="8"/>
  <c r="I199" i="8" s="1"/>
  <c r="D199" i="8"/>
  <c r="E199" i="8"/>
  <c r="F199" i="8"/>
  <c r="G199" i="8"/>
  <c r="H199" i="8"/>
  <c r="C198" i="8"/>
  <c r="D198" i="8"/>
  <c r="E198" i="8"/>
  <c r="F198" i="8"/>
  <c r="G198" i="8"/>
  <c r="H198" i="8"/>
  <c r="I198" i="8"/>
  <c r="C197" i="8"/>
  <c r="D197" i="8"/>
  <c r="I197" i="8" s="1"/>
  <c r="E197" i="8"/>
  <c r="F197" i="8"/>
  <c r="G197" i="8"/>
  <c r="H197" i="8"/>
  <c r="C196" i="8"/>
  <c r="D196" i="8"/>
  <c r="E196" i="8"/>
  <c r="F196" i="8"/>
  <c r="G196" i="8"/>
  <c r="H196" i="8"/>
  <c r="C195" i="8"/>
  <c r="D195" i="8"/>
  <c r="E195" i="8"/>
  <c r="F195" i="8"/>
  <c r="G195" i="8"/>
  <c r="H195" i="8"/>
  <c r="C194" i="8"/>
  <c r="D194" i="8"/>
  <c r="E194" i="8"/>
  <c r="F194" i="8"/>
  <c r="G194" i="8"/>
  <c r="H194" i="8"/>
  <c r="I194" i="8"/>
  <c r="C193" i="8"/>
  <c r="D193" i="8"/>
  <c r="I193" i="8" s="1"/>
  <c r="E193" i="8"/>
  <c r="F193" i="8"/>
  <c r="G193" i="8"/>
  <c r="H193" i="8"/>
  <c r="C192" i="8"/>
  <c r="D192" i="8"/>
  <c r="E192" i="8"/>
  <c r="F192" i="8"/>
  <c r="G192" i="8"/>
  <c r="H192" i="8"/>
  <c r="C191" i="8"/>
  <c r="I191" i="8" s="1"/>
  <c r="D191" i="8"/>
  <c r="E191" i="8"/>
  <c r="F191" i="8"/>
  <c r="G191" i="8"/>
  <c r="H191" i="8"/>
  <c r="C190" i="8"/>
  <c r="D190" i="8"/>
  <c r="E190" i="8"/>
  <c r="I190" i="8" s="1"/>
  <c r="F190" i="8"/>
  <c r="G190" i="8"/>
  <c r="H190" i="8"/>
  <c r="C189" i="8"/>
  <c r="D189" i="8"/>
  <c r="E189" i="8"/>
  <c r="F189" i="8"/>
  <c r="G189" i="8"/>
  <c r="H189" i="8"/>
  <c r="C188" i="8"/>
  <c r="D188" i="8"/>
  <c r="E188" i="8"/>
  <c r="F188" i="8"/>
  <c r="G188" i="8"/>
  <c r="H188" i="8"/>
  <c r="C187" i="8"/>
  <c r="D187" i="8"/>
  <c r="E187" i="8"/>
  <c r="F187" i="8"/>
  <c r="G187" i="8"/>
  <c r="H187" i="8"/>
  <c r="C186" i="8"/>
  <c r="D186" i="8"/>
  <c r="E186" i="8"/>
  <c r="F186" i="8"/>
  <c r="G186" i="8"/>
  <c r="H186" i="8"/>
  <c r="I186" i="8"/>
  <c r="C185" i="8"/>
  <c r="D185" i="8"/>
  <c r="E185" i="8"/>
  <c r="F185" i="8"/>
  <c r="G185" i="8"/>
  <c r="H185" i="8"/>
  <c r="C184" i="8"/>
  <c r="D184" i="8"/>
  <c r="E184" i="8"/>
  <c r="F184" i="8"/>
  <c r="G184" i="8"/>
  <c r="H184" i="8"/>
  <c r="C183" i="8"/>
  <c r="I183" i="8" s="1"/>
  <c r="D183" i="8"/>
  <c r="E183" i="8"/>
  <c r="F183" i="8"/>
  <c r="G183" i="8"/>
  <c r="H183" i="8"/>
  <c r="C182" i="8"/>
  <c r="D182" i="8"/>
  <c r="E182" i="8"/>
  <c r="F182" i="8"/>
  <c r="G182" i="8"/>
  <c r="H182" i="8"/>
  <c r="I182" i="8"/>
  <c r="C181" i="8"/>
  <c r="D181" i="8"/>
  <c r="I181" i="8" s="1"/>
  <c r="E181" i="8"/>
  <c r="F181" i="8"/>
  <c r="G181" i="8"/>
  <c r="H181" i="8"/>
  <c r="C180" i="8"/>
  <c r="D180" i="8"/>
  <c r="E180" i="8"/>
  <c r="F180" i="8"/>
  <c r="G180" i="8"/>
  <c r="H180" i="8"/>
  <c r="C179" i="8"/>
  <c r="D179" i="8"/>
  <c r="E179" i="8"/>
  <c r="F179" i="8"/>
  <c r="G179" i="8"/>
  <c r="H179" i="8"/>
  <c r="C178" i="8"/>
  <c r="D178" i="8"/>
  <c r="E178" i="8"/>
  <c r="F178" i="8"/>
  <c r="G178" i="8"/>
  <c r="H178" i="8"/>
  <c r="I178" i="8"/>
  <c r="C177" i="8"/>
  <c r="D177" i="8"/>
  <c r="I177" i="8" s="1"/>
  <c r="E177" i="8"/>
  <c r="F177" i="8"/>
  <c r="G177" i="8"/>
  <c r="H177" i="8"/>
  <c r="C176" i="8"/>
  <c r="D176" i="8"/>
  <c r="E176" i="8"/>
  <c r="F176" i="8"/>
  <c r="G176" i="8"/>
  <c r="H176" i="8"/>
  <c r="C175" i="8"/>
  <c r="I175" i="8" s="1"/>
  <c r="D175" i="8"/>
  <c r="E175" i="8"/>
  <c r="F175" i="8"/>
  <c r="G175" i="8"/>
  <c r="H175" i="8"/>
  <c r="C174" i="8"/>
  <c r="D174" i="8"/>
  <c r="E174" i="8"/>
  <c r="I174" i="8" s="1"/>
  <c r="F174" i="8"/>
  <c r="G174" i="8"/>
  <c r="H174" i="8"/>
  <c r="C173" i="8"/>
  <c r="D173" i="8"/>
  <c r="E173" i="8"/>
  <c r="F173" i="8"/>
  <c r="G173" i="8"/>
  <c r="H173" i="8"/>
  <c r="C172" i="8"/>
  <c r="D172" i="8"/>
  <c r="E172" i="8"/>
  <c r="F172" i="8"/>
  <c r="G172" i="8"/>
  <c r="H172" i="8"/>
  <c r="C171" i="8"/>
  <c r="D171" i="8"/>
  <c r="E171" i="8"/>
  <c r="F171" i="8"/>
  <c r="G171" i="8"/>
  <c r="H171" i="8"/>
  <c r="C170" i="8"/>
  <c r="D170" i="8"/>
  <c r="E170" i="8"/>
  <c r="F170" i="8"/>
  <c r="G170" i="8"/>
  <c r="H170" i="8"/>
  <c r="I170" i="8"/>
  <c r="C169" i="8"/>
  <c r="D169" i="8"/>
  <c r="E169" i="8"/>
  <c r="F169" i="8"/>
  <c r="G169" i="8"/>
  <c r="H169" i="8"/>
  <c r="C168" i="8"/>
  <c r="I168" i="8" s="1"/>
  <c r="D168" i="8"/>
  <c r="E168" i="8"/>
  <c r="F168" i="8"/>
  <c r="G168" i="8"/>
  <c r="H168" i="8"/>
  <c r="C167" i="8"/>
  <c r="I167" i="8" s="1"/>
  <c r="D167" i="8"/>
  <c r="E167" i="8"/>
  <c r="F167" i="8"/>
  <c r="G167" i="8"/>
  <c r="H167" i="8"/>
  <c r="C166" i="8"/>
  <c r="D166" i="8"/>
  <c r="E166" i="8"/>
  <c r="F166" i="8"/>
  <c r="G166" i="8"/>
  <c r="H166" i="8"/>
  <c r="I166" i="8"/>
  <c r="C165" i="8"/>
  <c r="D165" i="8"/>
  <c r="I165" i="8" s="1"/>
  <c r="E165" i="8"/>
  <c r="F165" i="8"/>
  <c r="G165" i="8"/>
  <c r="H165" i="8"/>
  <c r="C164" i="8"/>
  <c r="D164" i="8"/>
  <c r="E164" i="8"/>
  <c r="F164" i="8"/>
  <c r="G164" i="8"/>
  <c r="H164" i="8"/>
  <c r="C163" i="8"/>
  <c r="D163" i="8"/>
  <c r="E163" i="8"/>
  <c r="F163" i="8"/>
  <c r="G163" i="8"/>
  <c r="H163" i="8"/>
  <c r="C162" i="8"/>
  <c r="D162" i="8"/>
  <c r="E162" i="8"/>
  <c r="F162" i="8"/>
  <c r="G162" i="8"/>
  <c r="H162" i="8"/>
  <c r="I162" i="8"/>
  <c r="C161" i="8"/>
  <c r="D161" i="8"/>
  <c r="I161" i="8" s="1"/>
  <c r="E161" i="8"/>
  <c r="F161" i="8"/>
  <c r="G161" i="8"/>
  <c r="H161" i="8"/>
  <c r="C160" i="8"/>
  <c r="D160" i="8"/>
  <c r="E160" i="8"/>
  <c r="F160" i="8"/>
  <c r="G160" i="8"/>
  <c r="H160" i="8"/>
  <c r="C159" i="8"/>
  <c r="I159" i="8" s="1"/>
  <c r="D159" i="8"/>
  <c r="E159" i="8"/>
  <c r="F159" i="8"/>
  <c r="G159" i="8"/>
  <c r="H159" i="8"/>
  <c r="C158" i="8"/>
  <c r="D158" i="8"/>
  <c r="E158" i="8"/>
  <c r="I158" i="8" s="1"/>
  <c r="F158" i="8"/>
  <c r="G158" i="8"/>
  <c r="H158" i="8"/>
  <c r="C157" i="8"/>
  <c r="D157" i="8"/>
  <c r="E157" i="8"/>
  <c r="F157" i="8"/>
  <c r="G157" i="8"/>
  <c r="H157" i="8"/>
  <c r="C156" i="8"/>
  <c r="D156" i="8"/>
  <c r="E156" i="8"/>
  <c r="F156" i="8"/>
  <c r="G156" i="8"/>
  <c r="H156" i="8"/>
  <c r="C155" i="8"/>
  <c r="D155" i="8"/>
  <c r="E155" i="8"/>
  <c r="F155" i="8"/>
  <c r="G155" i="8"/>
  <c r="H155" i="8"/>
  <c r="C154" i="8"/>
  <c r="D154" i="8"/>
  <c r="E154" i="8"/>
  <c r="F154" i="8"/>
  <c r="G154" i="8"/>
  <c r="H154" i="8"/>
  <c r="I154" i="8"/>
  <c r="C153" i="8"/>
  <c r="D153" i="8"/>
  <c r="E153" i="8"/>
  <c r="F153" i="8"/>
  <c r="G153" i="8"/>
  <c r="H153" i="8"/>
  <c r="C152" i="8"/>
  <c r="D152" i="8"/>
  <c r="E152" i="8"/>
  <c r="F152" i="8"/>
  <c r="G152" i="8"/>
  <c r="H152" i="8"/>
  <c r="C151" i="8"/>
  <c r="I151" i="8" s="1"/>
  <c r="D151" i="8"/>
  <c r="E151" i="8"/>
  <c r="F151" i="8"/>
  <c r="G151" i="8"/>
  <c r="H151" i="8"/>
  <c r="C150" i="8"/>
  <c r="D150" i="8"/>
  <c r="E150" i="8"/>
  <c r="F150" i="8"/>
  <c r="G150" i="8"/>
  <c r="H150" i="8"/>
  <c r="I150" i="8"/>
  <c r="C149" i="8"/>
  <c r="D149" i="8"/>
  <c r="I149" i="8" s="1"/>
  <c r="E149" i="8"/>
  <c r="F149" i="8"/>
  <c r="G149" i="8"/>
  <c r="H149" i="8"/>
  <c r="C148" i="8"/>
  <c r="D148" i="8"/>
  <c r="E148" i="8"/>
  <c r="F148" i="8"/>
  <c r="G148" i="8"/>
  <c r="H148" i="8"/>
  <c r="C147" i="8"/>
  <c r="D147" i="8"/>
  <c r="E147" i="8"/>
  <c r="F147" i="8"/>
  <c r="G147" i="8"/>
  <c r="H147" i="8"/>
  <c r="C146" i="8"/>
  <c r="D146" i="8"/>
  <c r="E146" i="8"/>
  <c r="F146" i="8"/>
  <c r="G146" i="8"/>
  <c r="H146" i="8"/>
  <c r="I146" i="8"/>
  <c r="C145" i="8"/>
  <c r="D145" i="8"/>
  <c r="E145" i="8"/>
  <c r="F145" i="8"/>
  <c r="G145" i="8"/>
  <c r="H145" i="8"/>
  <c r="C144" i="8"/>
  <c r="D144" i="8"/>
  <c r="E144" i="8"/>
  <c r="F144" i="8"/>
  <c r="G144" i="8"/>
  <c r="H144" i="8"/>
  <c r="C143" i="8"/>
  <c r="I143" i="8" s="1"/>
  <c r="D143" i="8"/>
  <c r="E143" i="8"/>
  <c r="F143" i="8"/>
  <c r="G143" i="8"/>
  <c r="H143" i="8"/>
  <c r="C142" i="8"/>
  <c r="D142" i="8"/>
  <c r="E142" i="8"/>
  <c r="I142" i="8" s="1"/>
  <c r="F142" i="8"/>
  <c r="G142" i="8"/>
  <c r="H142" i="8"/>
  <c r="C141" i="8"/>
  <c r="D141" i="8"/>
  <c r="E141" i="8"/>
  <c r="F141" i="8"/>
  <c r="G141" i="8"/>
  <c r="H141" i="8"/>
  <c r="C140" i="8"/>
  <c r="D140" i="8"/>
  <c r="E140" i="8"/>
  <c r="F140" i="8"/>
  <c r="G140" i="8"/>
  <c r="H140" i="8"/>
  <c r="C139" i="8"/>
  <c r="D139" i="8"/>
  <c r="E139" i="8"/>
  <c r="F139" i="8"/>
  <c r="G139" i="8"/>
  <c r="H139" i="8"/>
  <c r="C138" i="8"/>
  <c r="D138" i="8"/>
  <c r="E138" i="8"/>
  <c r="F138" i="8"/>
  <c r="G138" i="8"/>
  <c r="H138" i="8"/>
  <c r="I138" i="8"/>
  <c r="C137" i="8"/>
  <c r="D137" i="8"/>
  <c r="E137" i="8"/>
  <c r="F137" i="8"/>
  <c r="G137" i="8"/>
  <c r="H137" i="8"/>
  <c r="C136" i="8"/>
  <c r="D136" i="8"/>
  <c r="E136" i="8"/>
  <c r="F136" i="8"/>
  <c r="G136" i="8"/>
  <c r="H136" i="8"/>
  <c r="C135" i="8"/>
  <c r="D135" i="8"/>
  <c r="E135" i="8"/>
  <c r="F135" i="8"/>
  <c r="G135" i="8"/>
  <c r="H135" i="8"/>
  <c r="C134" i="8"/>
  <c r="D134" i="8"/>
  <c r="E134" i="8"/>
  <c r="F134" i="8"/>
  <c r="G134" i="8"/>
  <c r="H134" i="8"/>
  <c r="I134" i="8"/>
  <c r="C133" i="8"/>
  <c r="D133" i="8"/>
  <c r="I133" i="8" s="1"/>
  <c r="E133" i="8"/>
  <c r="F133" i="8"/>
  <c r="G133" i="8"/>
  <c r="H133" i="8"/>
  <c r="C132" i="8"/>
  <c r="D132" i="8"/>
  <c r="E132" i="8"/>
  <c r="F132" i="8"/>
  <c r="G132" i="8"/>
  <c r="H132" i="8"/>
  <c r="C131" i="8"/>
  <c r="D131" i="8"/>
  <c r="E131" i="8"/>
  <c r="F131" i="8"/>
  <c r="G131" i="8"/>
  <c r="H131" i="8"/>
  <c r="C130" i="8"/>
  <c r="D130" i="8"/>
  <c r="E130" i="8"/>
  <c r="F130" i="8"/>
  <c r="G130" i="8"/>
  <c r="H130" i="8"/>
  <c r="I130" i="8"/>
  <c r="C129" i="8"/>
  <c r="D129" i="8"/>
  <c r="E129" i="8"/>
  <c r="F129" i="8"/>
  <c r="G129" i="8"/>
  <c r="H129" i="8"/>
  <c r="C128" i="8"/>
  <c r="D128" i="8"/>
  <c r="E128" i="8"/>
  <c r="F128" i="8"/>
  <c r="G128" i="8"/>
  <c r="H128" i="8"/>
  <c r="C127" i="8"/>
  <c r="I127" i="8" s="1"/>
  <c r="D127" i="8"/>
  <c r="E127" i="8"/>
  <c r="F127" i="8"/>
  <c r="G127" i="8"/>
  <c r="H127" i="8"/>
  <c r="C126" i="8"/>
  <c r="D126" i="8"/>
  <c r="E126" i="8"/>
  <c r="I126" i="8" s="1"/>
  <c r="F126" i="8"/>
  <c r="G126" i="8"/>
  <c r="H126" i="8"/>
  <c r="C125" i="8"/>
  <c r="D125" i="8"/>
  <c r="E125" i="8"/>
  <c r="F125" i="8"/>
  <c r="G125" i="8"/>
  <c r="H125" i="8"/>
  <c r="C124" i="8"/>
  <c r="D124" i="8"/>
  <c r="E124" i="8"/>
  <c r="F124" i="8"/>
  <c r="G124" i="8"/>
  <c r="H124" i="8"/>
  <c r="C123" i="8"/>
  <c r="D123" i="8"/>
  <c r="E123" i="8"/>
  <c r="F123" i="8"/>
  <c r="G123" i="8"/>
  <c r="H123" i="8"/>
  <c r="C122" i="8"/>
  <c r="D122" i="8"/>
  <c r="E122" i="8"/>
  <c r="F122" i="8"/>
  <c r="G122" i="8"/>
  <c r="H122" i="8"/>
  <c r="I122" i="8"/>
  <c r="C121" i="8"/>
  <c r="D121" i="8"/>
  <c r="E121" i="8"/>
  <c r="F121" i="8"/>
  <c r="G121" i="8"/>
  <c r="H121" i="8"/>
  <c r="C120" i="8"/>
  <c r="D120" i="8"/>
  <c r="E120" i="8"/>
  <c r="F120" i="8"/>
  <c r="G120" i="8"/>
  <c r="H120" i="8"/>
  <c r="C119" i="8"/>
  <c r="D119" i="8"/>
  <c r="E119" i="8"/>
  <c r="F119" i="8"/>
  <c r="G119" i="8"/>
  <c r="H119" i="8"/>
  <c r="C118" i="8"/>
  <c r="D118" i="8"/>
  <c r="E118" i="8"/>
  <c r="F118" i="8"/>
  <c r="G118" i="8"/>
  <c r="H118" i="8"/>
  <c r="I118" i="8"/>
  <c r="C117" i="8"/>
  <c r="D117" i="8"/>
  <c r="I117" i="8" s="1"/>
  <c r="E117" i="8"/>
  <c r="F117" i="8"/>
  <c r="G117" i="8"/>
  <c r="H117" i="8"/>
  <c r="C116" i="8"/>
  <c r="D116" i="8"/>
  <c r="E116" i="8"/>
  <c r="F116" i="8"/>
  <c r="G116" i="8"/>
  <c r="H116" i="8"/>
  <c r="C115" i="8"/>
  <c r="D115" i="8"/>
  <c r="E115" i="8"/>
  <c r="F115" i="8"/>
  <c r="G115" i="8"/>
  <c r="H115" i="8"/>
  <c r="C114" i="8"/>
  <c r="D114" i="8"/>
  <c r="E114" i="8"/>
  <c r="F114" i="8"/>
  <c r="G114" i="8"/>
  <c r="H114" i="8"/>
  <c r="I114" i="8"/>
  <c r="C113" i="8"/>
  <c r="D113" i="8"/>
  <c r="E113" i="8"/>
  <c r="F113" i="8"/>
  <c r="G113" i="8"/>
  <c r="H113" i="8"/>
  <c r="C112" i="8"/>
  <c r="D112" i="8"/>
  <c r="E112" i="8"/>
  <c r="F112" i="8"/>
  <c r="G112" i="8"/>
  <c r="H112" i="8"/>
  <c r="C111" i="8"/>
  <c r="I111" i="8" s="1"/>
  <c r="D111" i="8"/>
  <c r="E111" i="8"/>
  <c r="F111" i="8"/>
  <c r="G111" i="8"/>
  <c r="H111" i="8"/>
  <c r="C110" i="8"/>
  <c r="D110" i="8"/>
  <c r="E110" i="8"/>
  <c r="I110" i="8" s="1"/>
  <c r="F110" i="8"/>
  <c r="G110" i="8"/>
  <c r="H110" i="8"/>
  <c r="C109" i="8"/>
  <c r="D109" i="8"/>
  <c r="E109" i="8"/>
  <c r="F109" i="8"/>
  <c r="G109" i="8"/>
  <c r="H109" i="8"/>
  <c r="C108" i="8"/>
  <c r="D108" i="8"/>
  <c r="E108" i="8"/>
  <c r="F108" i="8"/>
  <c r="G108" i="8"/>
  <c r="H108" i="8"/>
  <c r="C107" i="8"/>
  <c r="D107" i="8"/>
  <c r="E107" i="8"/>
  <c r="F107" i="8"/>
  <c r="G107" i="8"/>
  <c r="H107" i="8"/>
  <c r="C106" i="8"/>
  <c r="D106" i="8"/>
  <c r="E106" i="8"/>
  <c r="F106" i="8"/>
  <c r="G106" i="8"/>
  <c r="H106" i="8"/>
  <c r="I106" i="8"/>
  <c r="C105" i="8"/>
  <c r="D105" i="8"/>
  <c r="E105" i="8"/>
  <c r="F105" i="8"/>
  <c r="G105" i="8"/>
  <c r="H105" i="8"/>
  <c r="C104" i="8"/>
  <c r="D104" i="8"/>
  <c r="E104" i="8"/>
  <c r="F104" i="8"/>
  <c r="G104" i="8"/>
  <c r="H104" i="8"/>
  <c r="C103" i="8"/>
  <c r="D103" i="8"/>
  <c r="E103" i="8"/>
  <c r="F103" i="8"/>
  <c r="G103" i="8"/>
  <c r="H103" i="8"/>
  <c r="C102" i="8"/>
  <c r="D102" i="8"/>
  <c r="E102" i="8"/>
  <c r="F102" i="8"/>
  <c r="G102" i="8"/>
  <c r="H102" i="8"/>
  <c r="I102" i="8"/>
  <c r="C101" i="8"/>
  <c r="D101" i="8"/>
  <c r="I101" i="8" s="1"/>
  <c r="E101" i="8"/>
  <c r="F101" i="8"/>
  <c r="G101" i="8"/>
  <c r="H101" i="8"/>
  <c r="C100" i="8"/>
  <c r="D100" i="8"/>
  <c r="E100" i="8"/>
  <c r="F100" i="8"/>
  <c r="G100" i="8"/>
  <c r="H100" i="8"/>
  <c r="C99" i="8"/>
  <c r="D99" i="8"/>
  <c r="E99" i="8"/>
  <c r="F99" i="8"/>
  <c r="G99" i="8"/>
  <c r="H99" i="8"/>
  <c r="C98" i="8"/>
  <c r="D98" i="8"/>
  <c r="E98" i="8"/>
  <c r="F98" i="8"/>
  <c r="G98" i="8"/>
  <c r="H98" i="8"/>
  <c r="I98" i="8"/>
  <c r="C97" i="8"/>
  <c r="D97" i="8"/>
  <c r="E97" i="8"/>
  <c r="F97" i="8"/>
  <c r="G97" i="8"/>
  <c r="H97" i="8"/>
  <c r="C96" i="8"/>
  <c r="D96" i="8"/>
  <c r="E96" i="8"/>
  <c r="F96" i="8"/>
  <c r="G96" i="8"/>
  <c r="H96" i="8"/>
  <c r="C95" i="8"/>
  <c r="I95" i="8" s="1"/>
  <c r="D95" i="8"/>
  <c r="E95" i="8"/>
  <c r="F95" i="8"/>
  <c r="G95" i="8"/>
  <c r="H95" i="8"/>
  <c r="C94" i="8"/>
  <c r="D94" i="8"/>
  <c r="E94" i="8"/>
  <c r="I94" i="8" s="1"/>
  <c r="F94" i="8"/>
  <c r="G94" i="8"/>
  <c r="H94" i="8"/>
  <c r="C93" i="8"/>
  <c r="D93" i="8"/>
  <c r="E93" i="8"/>
  <c r="F93" i="8"/>
  <c r="G93" i="8"/>
  <c r="H93" i="8"/>
  <c r="C92" i="8"/>
  <c r="D92" i="8"/>
  <c r="E92" i="8"/>
  <c r="F92" i="8"/>
  <c r="G92" i="8"/>
  <c r="H92" i="8"/>
  <c r="C91" i="8"/>
  <c r="D91" i="8"/>
  <c r="E91" i="8"/>
  <c r="F91" i="8"/>
  <c r="G91" i="8"/>
  <c r="H91" i="8"/>
  <c r="C90" i="8"/>
  <c r="D90" i="8"/>
  <c r="E90" i="8"/>
  <c r="F90" i="8"/>
  <c r="G90" i="8"/>
  <c r="H90" i="8"/>
  <c r="I90" i="8"/>
  <c r="C89" i="8"/>
  <c r="D89" i="8"/>
  <c r="I89" i="8" s="1"/>
  <c r="E89" i="8"/>
  <c r="F89" i="8"/>
  <c r="G89" i="8"/>
  <c r="H89" i="8"/>
  <c r="C88" i="8"/>
  <c r="D88" i="8"/>
  <c r="E88" i="8"/>
  <c r="F88" i="8"/>
  <c r="G88" i="8"/>
  <c r="H88" i="8"/>
  <c r="C87" i="8"/>
  <c r="D87" i="8"/>
  <c r="E87" i="8"/>
  <c r="F87" i="8"/>
  <c r="G87" i="8"/>
  <c r="H87" i="8"/>
  <c r="C86" i="8"/>
  <c r="D86" i="8"/>
  <c r="E86" i="8"/>
  <c r="F86" i="8"/>
  <c r="G86" i="8"/>
  <c r="H86" i="8"/>
  <c r="I86" i="8"/>
  <c r="C85" i="8"/>
  <c r="D85" i="8"/>
  <c r="I85" i="8" s="1"/>
  <c r="E85" i="8"/>
  <c r="F85" i="8"/>
  <c r="G85" i="8"/>
  <c r="H85" i="8"/>
  <c r="C84" i="8"/>
  <c r="D84" i="8"/>
  <c r="E84" i="8"/>
  <c r="F84" i="8"/>
  <c r="G84" i="8"/>
  <c r="H84" i="8"/>
  <c r="C83" i="8"/>
  <c r="D83" i="8"/>
  <c r="E83" i="8"/>
  <c r="F83" i="8"/>
  <c r="G83" i="8"/>
  <c r="H83" i="8"/>
  <c r="C82" i="8"/>
  <c r="D82" i="8"/>
  <c r="E82" i="8"/>
  <c r="F82" i="8"/>
  <c r="G82" i="8"/>
  <c r="H82" i="8"/>
  <c r="I82" i="8"/>
  <c r="C81" i="8"/>
  <c r="D81" i="8"/>
  <c r="E81" i="8"/>
  <c r="F81" i="8"/>
  <c r="G81" i="8"/>
  <c r="H81" i="8"/>
  <c r="C80" i="8"/>
  <c r="D80" i="8"/>
  <c r="E80" i="8"/>
  <c r="F80" i="8"/>
  <c r="G80" i="8"/>
  <c r="H80" i="8"/>
  <c r="C79" i="8"/>
  <c r="I79" i="8" s="1"/>
  <c r="D79" i="8"/>
  <c r="E79" i="8"/>
  <c r="F79" i="8"/>
  <c r="G79" i="8"/>
  <c r="H79" i="8"/>
  <c r="C78" i="8"/>
  <c r="D78" i="8"/>
  <c r="E78" i="8"/>
  <c r="I78" i="8" s="1"/>
  <c r="F78" i="8"/>
  <c r="G78" i="8"/>
  <c r="H78" i="8"/>
  <c r="C77" i="8"/>
  <c r="D77" i="8"/>
  <c r="E77" i="8"/>
  <c r="F77" i="8"/>
  <c r="G77" i="8"/>
  <c r="H77" i="8"/>
  <c r="C76" i="8"/>
  <c r="D76" i="8"/>
  <c r="E76" i="8"/>
  <c r="F76" i="8"/>
  <c r="G76" i="8"/>
  <c r="H76" i="8"/>
  <c r="C75" i="8"/>
  <c r="D75" i="8"/>
  <c r="E75" i="8"/>
  <c r="F75" i="8"/>
  <c r="G75" i="8"/>
  <c r="H75" i="8"/>
  <c r="C74" i="8"/>
  <c r="I74" i="8" s="1"/>
  <c r="D74" i="8"/>
  <c r="E74" i="8"/>
  <c r="F74" i="8"/>
  <c r="G74" i="8"/>
  <c r="H74" i="8"/>
  <c r="C73" i="8"/>
  <c r="D73" i="8"/>
  <c r="E73" i="8"/>
  <c r="F73" i="8"/>
  <c r="G73" i="8"/>
  <c r="H73" i="8"/>
  <c r="C72" i="8"/>
  <c r="I72" i="8" s="1"/>
  <c r="D72" i="8"/>
  <c r="E72" i="8"/>
  <c r="F72" i="8"/>
  <c r="G72" i="8"/>
  <c r="H72" i="8"/>
  <c r="C71" i="8"/>
  <c r="D71" i="8"/>
  <c r="E71" i="8"/>
  <c r="F71" i="8"/>
  <c r="G71" i="8"/>
  <c r="H71" i="8"/>
  <c r="C70" i="8"/>
  <c r="D70" i="8"/>
  <c r="E70" i="8"/>
  <c r="F70" i="8"/>
  <c r="G70" i="8"/>
  <c r="H70" i="8"/>
  <c r="I70" i="8"/>
  <c r="C69" i="8"/>
  <c r="D69" i="8"/>
  <c r="E69" i="8"/>
  <c r="F69" i="8"/>
  <c r="G69" i="8"/>
  <c r="H69" i="8"/>
  <c r="C68" i="8"/>
  <c r="D68" i="8"/>
  <c r="E68" i="8"/>
  <c r="F68" i="8"/>
  <c r="G68" i="8"/>
  <c r="H68" i="8"/>
  <c r="I68" i="8"/>
  <c r="C67" i="8"/>
  <c r="D67" i="8"/>
  <c r="E67" i="8"/>
  <c r="F67" i="8"/>
  <c r="G67" i="8"/>
  <c r="H67" i="8"/>
  <c r="C66" i="8"/>
  <c r="I66" i="8" s="1"/>
  <c r="D66" i="8"/>
  <c r="E66" i="8"/>
  <c r="F66" i="8"/>
  <c r="G66" i="8"/>
  <c r="H66" i="8"/>
  <c r="C65" i="8"/>
  <c r="D65" i="8"/>
  <c r="E65" i="8"/>
  <c r="F65" i="8"/>
  <c r="G65" i="8"/>
  <c r="H65" i="8"/>
  <c r="C64" i="8"/>
  <c r="I64" i="8" s="1"/>
  <c r="D64" i="8"/>
  <c r="E64" i="8"/>
  <c r="F64" i="8"/>
  <c r="G64" i="8"/>
  <c r="H64" i="8"/>
  <c r="C63" i="8"/>
  <c r="D63" i="8"/>
  <c r="E63" i="8"/>
  <c r="F63" i="8"/>
  <c r="G63" i="8"/>
  <c r="H63" i="8"/>
  <c r="C62" i="8"/>
  <c r="D62" i="8"/>
  <c r="E62" i="8"/>
  <c r="F62" i="8"/>
  <c r="G62" i="8"/>
  <c r="H62" i="8"/>
  <c r="I62" i="8"/>
  <c r="C61" i="8"/>
  <c r="D61" i="8"/>
  <c r="E61" i="8"/>
  <c r="F61" i="8"/>
  <c r="G61" i="8"/>
  <c r="H61" i="8"/>
  <c r="C60" i="8"/>
  <c r="D60" i="8"/>
  <c r="E60" i="8"/>
  <c r="F60" i="8"/>
  <c r="G60" i="8"/>
  <c r="H60" i="8"/>
  <c r="I60" i="8"/>
  <c r="C59" i="8"/>
  <c r="D59" i="8"/>
  <c r="E59" i="8"/>
  <c r="F59" i="8"/>
  <c r="G59" i="8"/>
  <c r="H59" i="8"/>
  <c r="C58" i="8"/>
  <c r="I58" i="8" s="1"/>
  <c r="D58" i="8"/>
  <c r="E58" i="8"/>
  <c r="F58" i="8"/>
  <c r="G58" i="8"/>
  <c r="H58" i="8"/>
  <c r="C57" i="8"/>
  <c r="D57" i="8"/>
  <c r="E57" i="8"/>
  <c r="F57" i="8"/>
  <c r="G57" i="8"/>
  <c r="H57" i="8"/>
  <c r="C56" i="8"/>
  <c r="I56" i="8" s="1"/>
  <c r="D56" i="8"/>
  <c r="E56" i="8"/>
  <c r="F56" i="8"/>
  <c r="G56" i="8"/>
  <c r="H56" i="8"/>
  <c r="C55" i="8"/>
  <c r="D55" i="8"/>
  <c r="E55" i="8"/>
  <c r="F55" i="8"/>
  <c r="G55" i="8"/>
  <c r="H55" i="8"/>
  <c r="C54" i="8"/>
  <c r="D54" i="8"/>
  <c r="E54" i="8"/>
  <c r="F54" i="8"/>
  <c r="G54" i="8"/>
  <c r="H54" i="8"/>
  <c r="I54" i="8"/>
  <c r="C53" i="8"/>
  <c r="D53" i="8"/>
  <c r="E53" i="8"/>
  <c r="F53" i="8"/>
  <c r="G53" i="8"/>
  <c r="H53" i="8"/>
  <c r="C52" i="8"/>
  <c r="D52" i="8"/>
  <c r="E52" i="8"/>
  <c r="I52" i="8" s="1"/>
  <c r="F52" i="8"/>
  <c r="G52" i="8"/>
  <c r="H52" i="8"/>
  <c r="C51" i="8"/>
  <c r="D51" i="8"/>
  <c r="E51" i="8"/>
  <c r="F51" i="8"/>
  <c r="G51" i="8"/>
  <c r="H51" i="8"/>
  <c r="C50" i="8"/>
  <c r="I50" i="8" s="1"/>
  <c r="D50" i="8"/>
  <c r="E50" i="8"/>
  <c r="F50" i="8"/>
  <c r="G50" i="8"/>
  <c r="H50" i="8"/>
  <c r="C49" i="8"/>
  <c r="D49" i="8"/>
  <c r="E49" i="8"/>
  <c r="F49" i="8"/>
  <c r="G49" i="8"/>
  <c r="H49" i="8"/>
  <c r="C48" i="8"/>
  <c r="I48" i="8" s="1"/>
  <c r="D48" i="8"/>
  <c r="E48" i="8"/>
  <c r="F48" i="8"/>
  <c r="G48" i="8"/>
  <c r="H48" i="8"/>
  <c r="C47" i="8"/>
  <c r="D47" i="8"/>
  <c r="E47" i="8"/>
  <c r="F47" i="8"/>
  <c r="G47" i="8"/>
  <c r="H47" i="8"/>
  <c r="C46" i="8"/>
  <c r="D46" i="8"/>
  <c r="E46" i="8"/>
  <c r="F46" i="8"/>
  <c r="G46" i="8"/>
  <c r="H46" i="8"/>
  <c r="I46" i="8"/>
  <c r="C45" i="8"/>
  <c r="D45" i="8"/>
  <c r="E45" i="8"/>
  <c r="F45" i="8"/>
  <c r="G45" i="8"/>
  <c r="H45" i="8"/>
  <c r="C44" i="8"/>
  <c r="D44" i="8"/>
  <c r="E44" i="8"/>
  <c r="I44" i="8" s="1"/>
  <c r="F44" i="8"/>
  <c r="G44" i="8"/>
  <c r="H44" i="8"/>
  <c r="C43" i="8"/>
  <c r="D43" i="8"/>
  <c r="E43" i="8"/>
  <c r="F43" i="8"/>
  <c r="G43" i="8"/>
  <c r="H43" i="8"/>
  <c r="C42" i="8"/>
  <c r="I42" i="8" s="1"/>
  <c r="D42" i="8"/>
  <c r="E42" i="8"/>
  <c r="F42" i="8"/>
  <c r="G42" i="8"/>
  <c r="H42" i="8"/>
  <c r="C41" i="8"/>
  <c r="D41" i="8"/>
  <c r="E41" i="8"/>
  <c r="F41" i="8"/>
  <c r="G41" i="8"/>
  <c r="H41" i="8"/>
  <c r="C40" i="8"/>
  <c r="I40" i="8" s="1"/>
  <c r="D40" i="8"/>
  <c r="E40" i="8"/>
  <c r="F40" i="8"/>
  <c r="G40" i="8"/>
  <c r="H40" i="8"/>
  <c r="C39" i="8"/>
  <c r="D39" i="8"/>
  <c r="E39" i="8"/>
  <c r="F39" i="8"/>
  <c r="G39" i="8"/>
  <c r="H39" i="8"/>
  <c r="C38" i="8"/>
  <c r="D38" i="8"/>
  <c r="E38" i="8"/>
  <c r="F38" i="8"/>
  <c r="G38" i="8"/>
  <c r="H38" i="8"/>
  <c r="I38" i="8"/>
  <c r="C37" i="8"/>
  <c r="D37" i="8"/>
  <c r="E37" i="8"/>
  <c r="F37" i="8"/>
  <c r="G37" i="8"/>
  <c r="H37" i="8"/>
  <c r="C36" i="8"/>
  <c r="D36" i="8"/>
  <c r="E36" i="8"/>
  <c r="I36" i="8" s="1"/>
  <c r="F36" i="8"/>
  <c r="G36" i="8"/>
  <c r="H36" i="8"/>
  <c r="C35" i="8"/>
  <c r="D35" i="8"/>
  <c r="E35" i="8"/>
  <c r="F35" i="8"/>
  <c r="G35" i="8"/>
  <c r="H35" i="8"/>
  <c r="C34" i="8"/>
  <c r="I34" i="8" s="1"/>
  <c r="D34" i="8"/>
  <c r="E34" i="8"/>
  <c r="F34" i="8"/>
  <c r="G34" i="8"/>
  <c r="H34" i="8"/>
  <c r="C33" i="8"/>
  <c r="D33" i="8"/>
  <c r="E33" i="8"/>
  <c r="F33" i="8"/>
  <c r="G33" i="8"/>
  <c r="H33" i="8"/>
  <c r="C32" i="8"/>
  <c r="I32" i="8" s="1"/>
  <c r="D32" i="8"/>
  <c r="E32" i="8"/>
  <c r="F32" i="8"/>
  <c r="G32" i="8"/>
  <c r="H32" i="8"/>
  <c r="C31" i="8"/>
  <c r="D31" i="8"/>
  <c r="E31" i="8"/>
  <c r="F31" i="8"/>
  <c r="G31" i="8"/>
  <c r="H31" i="8"/>
  <c r="C30" i="8"/>
  <c r="D30" i="8"/>
  <c r="E30" i="8"/>
  <c r="F30" i="8"/>
  <c r="G30" i="8"/>
  <c r="H30" i="8"/>
  <c r="I30" i="8"/>
  <c r="C29" i="8"/>
  <c r="D29" i="8"/>
  <c r="E29" i="8"/>
  <c r="F29" i="8"/>
  <c r="G29" i="8"/>
  <c r="H29" i="8"/>
  <c r="C28" i="8"/>
  <c r="D28" i="8"/>
  <c r="E28" i="8"/>
  <c r="I28" i="8" s="1"/>
  <c r="F28" i="8"/>
  <c r="G28" i="8"/>
  <c r="H28" i="8"/>
  <c r="C27" i="8"/>
  <c r="D27" i="8"/>
  <c r="E27" i="8"/>
  <c r="F27" i="8"/>
  <c r="G27" i="8"/>
  <c r="H27" i="8"/>
  <c r="C26" i="8"/>
  <c r="I26" i="8" s="1"/>
  <c r="D26" i="8"/>
  <c r="E26" i="8"/>
  <c r="F26" i="8"/>
  <c r="G26" i="8"/>
  <c r="H26" i="8"/>
  <c r="C25" i="8"/>
  <c r="D25" i="8"/>
  <c r="E25" i="8"/>
  <c r="F25" i="8"/>
  <c r="G25" i="8"/>
  <c r="H25" i="8"/>
  <c r="C24" i="8"/>
  <c r="I24" i="8" s="1"/>
  <c r="D24" i="8"/>
  <c r="E24" i="8"/>
  <c r="F24" i="8"/>
  <c r="G24" i="8"/>
  <c r="H24" i="8"/>
  <c r="C23" i="8"/>
  <c r="D23" i="8"/>
  <c r="E23" i="8"/>
  <c r="F23" i="8"/>
  <c r="G23" i="8"/>
  <c r="H23" i="8"/>
  <c r="C22" i="8"/>
  <c r="D22" i="8"/>
  <c r="E22" i="8"/>
  <c r="F22" i="8"/>
  <c r="G22" i="8"/>
  <c r="H22" i="8"/>
  <c r="I22" i="8"/>
  <c r="C21" i="8"/>
  <c r="D21" i="8"/>
  <c r="E21" i="8"/>
  <c r="F21" i="8"/>
  <c r="G21" i="8"/>
  <c r="H21" i="8"/>
  <c r="C20" i="8"/>
  <c r="D20" i="8"/>
  <c r="E20" i="8"/>
  <c r="I20" i="8" s="1"/>
  <c r="F20" i="8"/>
  <c r="G20" i="8"/>
  <c r="H20" i="8"/>
  <c r="C19" i="8"/>
  <c r="D19" i="8"/>
  <c r="E19" i="8"/>
  <c r="F19" i="8"/>
  <c r="G19" i="8"/>
  <c r="H19" i="8"/>
  <c r="C18" i="8"/>
  <c r="I18" i="8" s="1"/>
  <c r="D18" i="8"/>
  <c r="E18" i="8"/>
  <c r="F18" i="8"/>
  <c r="G18" i="8"/>
  <c r="H18" i="8"/>
  <c r="C17" i="8"/>
  <c r="D17" i="8"/>
  <c r="E17" i="8"/>
  <c r="F17" i="8"/>
  <c r="G17" i="8"/>
  <c r="H17" i="8"/>
  <c r="C16" i="8"/>
  <c r="I16" i="8" s="1"/>
  <c r="D16" i="8"/>
  <c r="E16" i="8"/>
  <c r="F16" i="8"/>
  <c r="G16" i="8"/>
  <c r="H16" i="8"/>
  <c r="C15" i="8"/>
  <c r="D15" i="8"/>
  <c r="E15" i="8"/>
  <c r="F15" i="8"/>
  <c r="G15" i="8"/>
  <c r="H15" i="8"/>
  <c r="C14" i="8"/>
  <c r="D14" i="8"/>
  <c r="E14" i="8"/>
  <c r="F14" i="8"/>
  <c r="G14" i="8"/>
  <c r="H14" i="8"/>
  <c r="I14" i="8"/>
  <c r="C13" i="8"/>
  <c r="D13" i="8"/>
  <c r="E13" i="8"/>
  <c r="F13" i="8"/>
  <c r="I13" i="8" s="1"/>
  <c r="G13" i="8"/>
  <c r="H13" i="8"/>
  <c r="C12" i="8"/>
  <c r="I12" i="8" s="1"/>
  <c r="D12" i="8"/>
  <c r="E12" i="8"/>
  <c r="F12" i="8"/>
  <c r="G12" i="8"/>
  <c r="H12" i="8"/>
  <c r="C11" i="8"/>
  <c r="D11" i="8"/>
  <c r="E11" i="8"/>
  <c r="F11" i="8"/>
  <c r="G11" i="8"/>
  <c r="H11" i="8"/>
  <c r="C10" i="8"/>
  <c r="I10" i="8" s="1"/>
  <c r="D10" i="8"/>
  <c r="E10" i="8"/>
  <c r="F10" i="8"/>
  <c r="G10" i="8"/>
  <c r="H10" i="8"/>
  <c r="C9" i="8"/>
  <c r="D9" i="8"/>
  <c r="I9" i="8" s="1"/>
  <c r="E9" i="8"/>
  <c r="F9" i="8"/>
  <c r="G9" i="8"/>
  <c r="H9" i="8"/>
  <c r="C8" i="8"/>
  <c r="D8" i="8"/>
  <c r="E8" i="8"/>
  <c r="I8" i="8" s="1"/>
  <c r="F8" i="8"/>
  <c r="G8" i="8"/>
  <c r="H8" i="8"/>
  <c r="B10" i="6"/>
  <c r="I39" i="3"/>
  <c r="I34" i="3"/>
  <c r="I35" i="3"/>
  <c r="B3" i="4"/>
  <c r="F8" i="3"/>
  <c r="F9" i="3"/>
  <c r="M9" i="3"/>
  <c r="N9" i="3"/>
  <c r="F10" i="3"/>
  <c r="M10" i="3"/>
  <c r="N10" i="3"/>
  <c r="F11" i="3"/>
  <c r="M11" i="3"/>
  <c r="N11" i="3"/>
  <c r="F12" i="3"/>
  <c r="M12" i="3"/>
  <c r="N12" i="3"/>
  <c r="F13" i="3"/>
  <c r="M13" i="3"/>
  <c r="N13" i="3"/>
  <c r="F14" i="3"/>
  <c r="M14" i="3"/>
  <c r="N14" i="3"/>
  <c r="F15" i="3"/>
  <c r="M15" i="3"/>
  <c r="N15" i="3"/>
  <c r="F16" i="3"/>
  <c r="M16" i="3"/>
  <c r="N16" i="3"/>
  <c r="F17" i="3"/>
  <c r="F18" i="3"/>
  <c r="F20" i="3"/>
  <c r="F21" i="3"/>
  <c r="T61" i="1"/>
  <c r="T62" i="1"/>
  <c r="T63" i="1"/>
  <c r="T64" i="1"/>
  <c r="T65" i="1"/>
  <c r="T66" i="1"/>
  <c r="T67" i="1"/>
  <c r="S61" i="1"/>
  <c r="S62" i="1"/>
  <c r="S63" i="1"/>
  <c r="S64" i="1"/>
  <c r="S65" i="1"/>
  <c r="S66" i="1"/>
  <c r="S67" i="1"/>
  <c r="S6" i="1"/>
  <c r="S7" i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F11" i="4"/>
  <c r="F13" i="4"/>
  <c r="D28" i="1" l="1"/>
  <c r="J28" i="1"/>
  <c r="D12" i="4"/>
  <c r="F10" i="4"/>
  <c r="D9" i="4"/>
  <c r="I136" i="8"/>
  <c r="I152" i="8"/>
  <c r="I184" i="8"/>
  <c r="F12" i="4"/>
  <c r="I15" i="8"/>
  <c r="I17" i="8"/>
  <c r="I23" i="8"/>
  <c r="I25" i="8"/>
  <c r="I31" i="8"/>
  <c r="I33" i="8"/>
  <c r="I39" i="8"/>
  <c r="I41" i="8"/>
  <c r="I47" i="8"/>
  <c r="I49" i="8"/>
  <c r="I55" i="8"/>
  <c r="I57" i="8"/>
  <c r="I63" i="8"/>
  <c r="I65" i="8"/>
  <c r="I71" i="8"/>
  <c r="I73" i="8"/>
  <c r="I76" i="8"/>
  <c r="I83" i="8"/>
  <c r="I92" i="8"/>
  <c r="I99" i="8"/>
  <c r="I105" i="8"/>
  <c r="I108" i="8"/>
  <c r="I115" i="8"/>
  <c r="I121" i="8"/>
  <c r="I124" i="8"/>
  <c r="I131" i="8"/>
  <c r="I137" i="8"/>
  <c r="I140" i="8"/>
  <c r="I147" i="8"/>
  <c r="I153" i="8"/>
  <c r="I156" i="8"/>
  <c r="I163" i="8"/>
  <c r="I169" i="8"/>
  <c r="I172" i="8"/>
  <c r="I179" i="8"/>
  <c r="I185" i="8"/>
  <c r="I188" i="8"/>
  <c r="I195" i="8"/>
  <c r="I201" i="8"/>
  <c r="I207" i="8"/>
  <c r="F7" i="4"/>
  <c r="D13" i="4"/>
  <c r="G12" i="4" s="1"/>
  <c r="D8" i="4"/>
  <c r="G7" i="4" s="1"/>
  <c r="D10" i="4"/>
  <c r="I11" i="8"/>
  <c r="I77" i="8"/>
  <c r="I80" i="8"/>
  <c r="I87" i="8"/>
  <c r="I93" i="8"/>
  <c r="I96" i="8"/>
  <c r="I103" i="8"/>
  <c r="I109" i="8"/>
  <c r="I112" i="8"/>
  <c r="I119" i="8"/>
  <c r="I125" i="8"/>
  <c r="I128" i="8"/>
  <c r="I135" i="8"/>
  <c r="I141" i="8"/>
  <c r="I144" i="8"/>
  <c r="I157" i="8"/>
  <c r="I160" i="8"/>
  <c r="I173" i="8"/>
  <c r="I176" i="8"/>
  <c r="I189" i="8"/>
  <c r="I192" i="8"/>
  <c r="I208" i="8"/>
  <c r="I88" i="8"/>
  <c r="I104" i="8"/>
  <c r="I120" i="8"/>
  <c r="D11" i="4"/>
  <c r="F9" i="4"/>
  <c r="D7" i="4"/>
  <c r="F8" i="4"/>
  <c r="I19" i="8"/>
  <c r="I21" i="8"/>
  <c r="I27" i="8"/>
  <c r="I29" i="8"/>
  <c r="I35" i="8"/>
  <c r="I37" i="8"/>
  <c r="I43" i="8"/>
  <c r="I45" i="8"/>
  <c r="I51" i="8"/>
  <c r="I53" i="8"/>
  <c r="I59" i="8"/>
  <c r="I61" i="8"/>
  <c r="I67" i="8"/>
  <c r="I69" i="8"/>
  <c r="I75" i="8"/>
  <c r="I81" i="8"/>
  <c r="I84" i="8"/>
  <c r="I91" i="8"/>
  <c r="I97" i="8"/>
  <c r="I100" i="8"/>
  <c r="I107" i="8"/>
  <c r="I113" i="8"/>
  <c r="I116" i="8"/>
  <c r="I123" i="8"/>
  <c r="I129" i="8"/>
  <c r="I132" i="8"/>
  <c r="I139" i="8"/>
  <c r="I145" i="8"/>
  <c r="I148" i="8"/>
  <c r="I155" i="8"/>
  <c r="I164" i="8"/>
  <c r="I171" i="8"/>
  <c r="I180" i="8"/>
  <c r="I187" i="8"/>
  <c r="I196" i="8"/>
  <c r="F202" i="8"/>
  <c r="I202" i="8" s="1"/>
  <c r="F206" i="8"/>
  <c r="I206" i="8" s="1"/>
  <c r="F204" i="8"/>
  <c r="I204" i="8" s="1"/>
  <c r="G10" i="4" l="1"/>
</calcChain>
</file>

<file path=xl/sharedStrings.xml><?xml version="1.0" encoding="utf-8"?>
<sst xmlns="http://schemas.openxmlformats.org/spreadsheetml/2006/main" count="154" uniqueCount="110">
  <si>
    <t>us
[cm/s]</t>
  </si>
  <si>
    <t>H calc.</t>
  </si>
  <si>
    <t>(H-Hcalc)^2</t>
  </si>
  <si>
    <t>A</t>
  </si>
  <si>
    <t>B</t>
  </si>
  <si>
    <t>C</t>
  </si>
  <si>
    <t>[cm]</t>
  </si>
  <si>
    <t>[s]</t>
  </si>
  <si>
    <t>SSQ</t>
  </si>
  <si>
    <t>H hydroqu.
Calc</t>
  </si>
  <si>
    <t>H catechol
Calc</t>
  </si>
  <si>
    <t>PM</t>
  </si>
  <si>
    <t>log(PM)</t>
  </si>
  <si>
    <t>Kd</t>
  </si>
  <si>
    <t>PM Litt.</t>
  </si>
  <si>
    <t>t [min]</t>
  </si>
  <si>
    <t>Thyroglobuline</t>
  </si>
  <si>
    <t>N° Ech.</t>
  </si>
  <si>
    <t>Protéine</t>
  </si>
  <si>
    <t>Vr [ml]</t>
  </si>
  <si>
    <t>IgA</t>
  </si>
  <si>
    <t>IgG</t>
  </si>
  <si>
    <t>LDH</t>
  </si>
  <si>
    <t>Phosphorylase b</t>
  </si>
  <si>
    <t>BSA</t>
  </si>
  <si>
    <t>Peroxydase du raifort</t>
  </si>
  <si>
    <t>Ovalbumine</t>
  </si>
  <si>
    <t>Myoglobine</t>
  </si>
  <si>
    <t>Insuline</t>
  </si>
  <si>
    <t>Anhydrase carbonique</t>
  </si>
  <si>
    <t>Cyanocobalamine</t>
  </si>
  <si>
    <t>Inhibiteur de la trypsine</t>
  </si>
  <si>
    <t>Lysozyme</t>
  </si>
  <si>
    <t>Methysticin</t>
  </si>
  <si>
    <t>Dihydromethysticin</t>
  </si>
  <si>
    <t>Dehydromethysticin</t>
  </si>
  <si>
    <t>Kavain</t>
  </si>
  <si>
    <t>Dihydrokavain</t>
  </si>
  <si>
    <t>Yangonin</t>
  </si>
  <si>
    <t>Dehydrokavain</t>
  </si>
  <si>
    <t>Substance</t>
  </si>
  <si>
    <t>tr [mm]</t>
  </si>
  <si>
    <t>tr [min]</t>
  </si>
  <si>
    <t>Wb [mm]</t>
  </si>
  <si>
    <t>Wb [min]</t>
  </si>
  <si>
    <t>[mm/min]</t>
  </si>
  <si>
    <t>R ]-]</t>
  </si>
  <si>
    <t>Corrigé exercice 7.5</t>
  </si>
  <si>
    <t>Vol. élution</t>
  </si>
  <si>
    <t>log(MW)</t>
  </si>
  <si>
    <t>MW</t>
  </si>
  <si>
    <t>MW(Urease)</t>
  </si>
  <si>
    <t>[ml]</t>
  </si>
  <si>
    <t>[Da]</t>
  </si>
  <si>
    <t>[-]</t>
  </si>
  <si>
    <t>pKa</t>
  </si>
  <si>
    <t>x+</t>
  </si>
  <si>
    <t>[%]</t>
  </si>
  <si>
    <t>pH</t>
  </si>
  <si>
    <t>Chromato</t>
  </si>
  <si>
    <r>
      <t>t</t>
    </r>
    <r>
      <rPr>
        <vertAlign val="subscript"/>
        <sz val="10"/>
        <rFont val="Arial"/>
        <family val="2"/>
      </rPr>
      <t xml:space="preserve">R </t>
    </r>
    <r>
      <rPr>
        <sz val="10"/>
        <rFont val="Arial"/>
        <family val="2"/>
      </rPr>
      <t>[min]</t>
    </r>
  </si>
  <si>
    <t>Sigma [min]</t>
  </si>
  <si>
    <t>V [mL]</t>
  </si>
  <si>
    <t>Pic 1</t>
  </si>
  <si>
    <t>Pic 2</t>
  </si>
  <si>
    <t>Pic 3</t>
  </si>
  <si>
    <t>Pic 4</t>
  </si>
  <si>
    <t>Pic 5</t>
  </si>
  <si>
    <t>Pic 6</t>
  </si>
  <si>
    <t>Signal [-]</t>
  </si>
  <si>
    <r>
      <t>[cm</t>
    </r>
    <r>
      <rPr>
        <vertAlign val="superscript"/>
        <sz val="10"/>
        <color rgb="FF0000FF"/>
        <rFont val="Arial"/>
        <family val="2"/>
      </rPr>
      <t>2</t>
    </r>
    <r>
      <rPr>
        <sz val="10"/>
        <color rgb="FF0000FF"/>
        <rFont val="Arial"/>
        <family val="2"/>
      </rPr>
      <t>/s]</t>
    </r>
  </si>
  <si>
    <r>
      <t>[cm</t>
    </r>
    <r>
      <rPr>
        <vertAlign val="superscript"/>
        <sz val="10"/>
        <color rgb="FFFF0000"/>
        <rFont val="Arial"/>
        <family val="2"/>
      </rPr>
      <t>2</t>
    </r>
    <r>
      <rPr>
        <sz val="10"/>
        <color rgb="FFFF0000"/>
        <rFont val="Arial"/>
        <family val="2"/>
      </rPr>
      <t>/s]</t>
    </r>
  </si>
  <si>
    <t>Hydroquinone</t>
  </si>
  <si>
    <t>Catechol</t>
  </si>
  <si>
    <r>
      <t>u</t>
    </r>
    <r>
      <rPr>
        <vertAlign val="subscript"/>
        <sz val="10"/>
        <color rgb="FF0000FF"/>
        <rFont val="Arial"/>
        <family val="2"/>
      </rPr>
      <t>s</t>
    </r>
    <r>
      <rPr>
        <sz val="10"/>
        <color rgb="FF0000FF"/>
        <rFont val="Arial"/>
        <family val="2"/>
      </rPr>
      <t xml:space="preserve"> [cm/s]</t>
    </r>
  </si>
  <si>
    <r>
      <t>H</t>
    </r>
    <r>
      <rPr>
        <vertAlign val="subscript"/>
        <sz val="10"/>
        <color rgb="FF0000FF"/>
        <rFont val="Arial"/>
        <family val="2"/>
      </rPr>
      <t>hyd</t>
    </r>
    <r>
      <rPr>
        <sz val="10"/>
        <color rgb="FF0000FF"/>
        <rFont val="Arial"/>
        <family val="2"/>
      </rPr>
      <t xml:space="preserve"> [cm]</t>
    </r>
  </si>
  <si>
    <r>
      <t>u</t>
    </r>
    <r>
      <rPr>
        <vertAlign val="subscript"/>
        <sz val="10"/>
        <color rgb="FFFF0000"/>
        <rFont val="Arial"/>
        <family val="2"/>
      </rPr>
      <t>s</t>
    </r>
    <r>
      <rPr>
        <sz val="10"/>
        <color rgb="FFFF0000"/>
        <rFont val="Arial"/>
        <family val="2"/>
      </rPr>
      <t xml:space="preserve"> [cm/s]</t>
    </r>
  </si>
  <si>
    <r>
      <t>H</t>
    </r>
    <r>
      <rPr>
        <vertAlign val="subscript"/>
        <sz val="10"/>
        <color rgb="FFFF0000"/>
        <rFont val="Arial"/>
        <family val="2"/>
      </rPr>
      <t>hyd</t>
    </r>
    <r>
      <rPr>
        <sz val="10"/>
        <color rgb="FFFF0000"/>
        <rFont val="Arial"/>
        <family val="2"/>
      </rPr>
      <t xml:space="preserve"> [cm]</t>
    </r>
  </si>
  <si>
    <t>HETP</t>
  </si>
  <si>
    <t>[mm]</t>
  </si>
  <si>
    <t>Calibration of a SEC column BioSep-SEC-S3000 (Phemonenex)</t>
  </si>
  <si>
    <t>Phosphate buffer (NaH2PO4 50 mM) pH 6.8</t>
  </si>
  <si>
    <t>Elution flow rate: 0.5 ml/min</t>
  </si>
  <si>
    <t>Give the value of pH in cell B7. The fraction of amino groups carrying a positive charge</t>
  </si>
  <si>
    <t>will be automatically calculated in cell B10.</t>
  </si>
  <si>
    <t>Time scale</t>
  </si>
  <si>
    <t>Peak Nr</t>
  </si>
  <si>
    <t>Flow rate  [mL/min]</t>
  </si>
  <si>
    <t>Number of theoretical plates N</t>
  </si>
  <si>
    <t>Peak 4</t>
  </si>
  <si>
    <t>Height of fixed bed</t>
  </si>
  <si>
    <t>Asymmetry factor</t>
  </si>
  <si>
    <t>Both peaks present a pronounced tailing</t>
  </si>
  <si>
    <t xml:space="preserve">Peak 1: </t>
  </si>
  <si>
    <t xml:space="preserve">Fa = </t>
  </si>
  <si>
    <t xml:space="preserve">Based on the peak width at 10% of its height we find: </t>
  </si>
  <si>
    <t>a</t>
  </si>
  <si>
    <t>b</t>
  </si>
  <si>
    <t xml:space="preserve">Peak 2: </t>
  </si>
  <si>
    <t>Resolution</t>
  </si>
  <si>
    <t xml:space="preserve">Due to the strong tailing observed for both peaks, the peak width at the base is quite difficult to determine precisely. </t>
  </si>
  <si>
    <t>The values below represent a reasonable approximation</t>
  </si>
  <si>
    <t>Wb,1</t>
  </si>
  <si>
    <t>tR,1</t>
  </si>
  <si>
    <t>tR,2</t>
  </si>
  <si>
    <t>Wb,2</t>
  </si>
  <si>
    <t>min</t>
  </si>
  <si>
    <t xml:space="preserve">R = </t>
  </si>
  <si>
    <t>Molecular weight of the unknown protein</t>
  </si>
  <si>
    <t>Elution volume of urease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</si>
</sst>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E+00"/>
    <numFmt numFmtId="165" formatCode="0.0"/>
    <numFmt numFmtId="166" formatCode="0.000"/>
    <numFmt numFmtId="167" formatCode="0.000E+00;\뽸"/>
    <numFmt numFmtId="168" formatCode="0.0000"/>
    <numFmt numFmtId="172" formatCode="0.0%"/>
  </numFmts>
  <fonts count="21" x14ac:knownFonts="1">
    <font>
      <sz val="10"/>
      <name val="Arial"/>
    </font>
    <font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4"/>
      <color rgb="FF00B05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vertAlign val="subscript"/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2"/>
      <color theme="1"/>
      <name val="Calibri"/>
      <family val="2"/>
      <scheme val="minor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vertAlign val="superscript"/>
      <sz val="10"/>
      <color rgb="FF0000FF"/>
      <name val="Arial"/>
      <family val="2"/>
    </font>
    <font>
      <vertAlign val="superscript"/>
      <sz val="10"/>
      <color rgb="FFFF0000"/>
      <name val="Arial"/>
      <family val="2"/>
    </font>
    <font>
      <vertAlign val="subscript"/>
      <sz val="10"/>
      <color rgb="FF0000FF"/>
      <name val="Arial"/>
      <family val="2"/>
    </font>
    <font>
      <vertAlign val="subscript"/>
      <sz val="10"/>
      <color rgb="FFFF000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3" fillId="0" borderId="0"/>
  </cellStyleXfs>
  <cellXfs count="74">
    <xf numFmtId="0" fontId="0" fillId="0" borderId="0" xfId="0"/>
    <xf numFmtId="0" fontId="0" fillId="0" borderId="0" xfId="0" applyAlignment="1">
      <alignment horizontal="center" wrapText="1"/>
    </xf>
    <xf numFmtId="166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2" fontId="0" fillId="2" borderId="0" xfId="0" applyNumberFormat="1" applyFill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0" borderId="2" xfId="0" applyBorder="1"/>
    <xf numFmtId="2" fontId="4" fillId="0" borderId="0" xfId="0" applyNumberFormat="1" applyFont="1" applyAlignment="1">
      <alignment horizontal="center"/>
    </xf>
    <xf numFmtId="166" fontId="0" fillId="3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0" borderId="0" xfId="0" applyFont="1"/>
    <xf numFmtId="1" fontId="0" fillId="0" borderId="0" xfId="0" applyNumberFormat="1"/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165" fontId="6" fillId="4" borderId="0" xfId="0" applyNumberFormat="1" applyFont="1" applyFill="1"/>
    <xf numFmtId="0" fontId="1" fillId="5" borderId="0" xfId="0" applyFont="1" applyFill="1"/>
    <xf numFmtId="0" fontId="0" fillId="5" borderId="0" xfId="0" applyFill="1"/>
    <xf numFmtId="0" fontId="9" fillId="0" borderId="0" xfId="0" applyFont="1"/>
    <xf numFmtId="165" fontId="9" fillId="0" borderId="0" xfId="0" applyNumberFormat="1" applyFont="1"/>
    <xf numFmtId="2" fontId="9" fillId="0" borderId="0" xfId="0" applyNumberFormat="1" applyFont="1"/>
    <xf numFmtId="168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" fontId="12" fillId="0" borderId="0" xfId="0" applyNumberFormat="1" applyFont="1"/>
    <xf numFmtId="165" fontId="8" fillId="0" borderId="0" xfId="0" applyNumberFormat="1" applyFont="1" applyAlignment="1">
      <alignment horizontal="center"/>
    </xf>
    <xf numFmtId="168" fontId="8" fillId="0" borderId="0" xfId="0" applyNumberFormat="1" applyFont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4" fillId="6" borderId="3" xfId="0" applyFont="1" applyFill="1" applyBorder="1"/>
    <xf numFmtId="0" fontId="14" fillId="6" borderId="4" xfId="0" applyFont="1" applyFill="1" applyBorder="1"/>
    <xf numFmtId="0" fontId="14" fillId="6" borderId="5" xfId="0" applyFont="1" applyFill="1" applyBorder="1"/>
    <xf numFmtId="0" fontId="14" fillId="6" borderId="6" xfId="0" applyFont="1" applyFill="1" applyBorder="1"/>
    <xf numFmtId="0" fontId="14" fillId="6" borderId="0" xfId="0" applyFont="1" applyFill="1" applyAlignment="1">
      <alignment horizontal="right"/>
    </xf>
    <xf numFmtId="167" fontId="14" fillId="6" borderId="0" xfId="0" applyNumberFormat="1" applyFont="1" applyFill="1" applyAlignment="1">
      <alignment horizontal="center"/>
    </xf>
    <xf numFmtId="0" fontId="14" fillId="6" borderId="0" xfId="0" applyFont="1" applyFill="1"/>
    <xf numFmtId="0" fontId="14" fillId="6" borderId="2" xfId="0" applyFont="1" applyFill="1" applyBorder="1"/>
    <xf numFmtId="0" fontId="14" fillId="6" borderId="1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horizontal="center"/>
    </xf>
    <xf numFmtId="0" fontId="14" fillId="6" borderId="2" xfId="0" applyFont="1" applyFill="1" applyBorder="1" applyAlignment="1">
      <alignment horizontal="center"/>
    </xf>
    <xf numFmtId="11" fontId="14" fillId="6" borderId="1" xfId="0" applyNumberFormat="1" applyFont="1" applyFill="1" applyBorder="1" applyAlignment="1">
      <alignment horizontal="center"/>
    </xf>
    <xf numFmtId="164" fontId="14" fillId="6" borderId="0" xfId="0" applyNumberFormat="1" applyFont="1" applyFill="1" applyAlignment="1">
      <alignment horizontal="center"/>
    </xf>
    <xf numFmtId="0" fontId="14" fillId="6" borderId="7" xfId="0" applyFont="1" applyFill="1" applyBorder="1"/>
    <xf numFmtId="0" fontId="14" fillId="6" borderId="8" xfId="0" applyFont="1" applyFill="1" applyBorder="1"/>
    <xf numFmtId="0" fontId="14" fillId="6" borderId="9" xfId="0" applyFont="1" applyFill="1" applyBorder="1"/>
    <xf numFmtId="0" fontId="15" fillId="6" borderId="0" xfId="0" applyFont="1" applyFill="1"/>
    <xf numFmtId="0" fontId="15" fillId="6" borderId="0" xfId="0" applyFont="1" applyFill="1" applyAlignment="1">
      <alignment horizontal="right"/>
    </xf>
    <xf numFmtId="164" fontId="15" fillId="6" borderId="0" xfId="0" applyNumberFormat="1" applyFont="1" applyFill="1" applyAlignment="1">
      <alignment horizontal="center"/>
    </xf>
    <xf numFmtId="164" fontId="15" fillId="6" borderId="0" xfId="0" applyNumberFormat="1" applyFont="1" applyFill="1"/>
    <xf numFmtId="0" fontId="15" fillId="6" borderId="1" xfId="0" applyFont="1" applyFill="1" applyBorder="1" applyAlignment="1">
      <alignment horizontal="center" wrapText="1"/>
    </xf>
    <xf numFmtId="0" fontId="15" fillId="6" borderId="1" xfId="0" applyFont="1" applyFill="1" applyBorder="1" applyAlignment="1">
      <alignment horizontal="center"/>
    </xf>
    <xf numFmtId="11" fontId="15" fillId="6" borderId="1" xfId="0" applyNumberFormat="1" applyFont="1" applyFill="1" applyBorder="1" applyAlignment="1">
      <alignment horizontal="center"/>
    </xf>
    <xf numFmtId="11" fontId="14" fillId="0" borderId="0" xfId="0" applyNumberFormat="1" applyFont="1"/>
    <xf numFmtId="11" fontId="15" fillId="0" borderId="0" xfId="0" applyNumberFormat="1" applyFont="1"/>
    <xf numFmtId="2" fontId="0" fillId="0" borderId="1" xfId="0" applyNumberFormat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166" fontId="12" fillId="0" borderId="0" xfId="0" applyNumberFormat="1" applyFont="1"/>
    <xf numFmtId="172" fontId="7" fillId="0" borderId="0" xfId="1" applyNumberFormat="1" applyFont="1"/>
    <xf numFmtId="0" fontId="1" fillId="0" borderId="1" xfId="0" applyFont="1" applyBorder="1" applyAlignment="1">
      <alignment horizontal="center"/>
    </xf>
    <xf numFmtId="0" fontId="12" fillId="0" borderId="0" xfId="0" applyFont="1"/>
    <xf numFmtId="2" fontId="0" fillId="0" borderId="0" xfId="0" applyNumberFormat="1"/>
    <xf numFmtId="0" fontId="1" fillId="0" borderId="0" xfId="0" applyFont="1" applyAlignment="1">
      <alignment horizontal="right"/>
    </xf>
    <xf numFmtId="0" fontId="20" fillId="0" borderId="0" xfId="0" applyFont="1"/>
  </cellXfs>
  <cellStyles count="4">
    <cellStyle name="Normal" xfId="0" builtinId="0"/>
    <cellStyle name="Normal 2" xfId="2" xr:uid="{00000000-0005-0000-0000-000001000000}"/>
    <cellStyle name="Normal 3" xfId="3" xr:uid="{850347E1-1D3E-4DC0-9CF2-EB856A46B5C2}"/>
    <cellStyle name="Pourcentage" xfId="1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0427698574338"/>
          <c:y val="6.3569758043816427E-2"/>
          <c:w val="0.78411405295315684"/>
          <c:h val="0.76772707791378303"/>
        </c:manualLayout>
      </c:layout>
      <c:scatterChart>
        <c:scatterStyle val="lineMarker"/>
        <c:varyColors val="0"/>
        <c:ser>
          <c:idx val="0"/>
          <c:order val="0"/>
          <c:tx>
            <c:strRef>
              <c:f>'Exercise 7_1'!$N$8</c:f>
              <c:strCache>
                <c:ptCount val="1"/>
                <c:pt idx="0">
                  <c:v>log(PM)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12700">
                <a:solidFill>
                  <a:srgbClr val="000000"/>
                </a:solidFill>
                <a:prstDash val="solid"/>
              </a:ln>
            </c:spPr>
            <c:trendlineType val="linear"/>
            <c:forward val="3"/>
            <c:backward val="3"/>
            <c:dispRSqr val="1"/>
            <c:dispEq val="1"/>
            <c:trendlineLbl>
              <c:layout>
                <c:manualLayout>
                  <c:x val="-0.28401002827803346"/>
                  <c:y val="-0.12634656009249517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</c:trendlineLbl>
          </c:trendline>
          <c:xVal>
            <c:numRef>
              <c:f>'Exercise 7_1'!$M$9:$M$16</c:f>
              <c:numCache>
                <c:formatCode>0.00</c:formatCode>
                <c:ptCount val="8"/>
                <c:pt idx="0">
                  <c:v>4.0085383540564923</c:v>
                </c:pt>
                <c:pt idx="1">
                  <c:v>8.5721139390509205</c:v>
                </c:pt>
                <c:pt idx="2">
                  <c:v>9.4354781655140698</c:v>
                </c:pt>
                <c:pt idx="3">
                  <c:v>10.730557668158262</c:v>
                </c:pt>
                <c:pt idx="4">
                  <c:v>11.96395408479103</c:v>
                </c:pt>
                <c:pt idx="5">
                  <c:v>14.307402854666689</c:v>
                </c:pt>
                <c:pt idx="6">
                  <c:v>17.020861706078989</c:v>
                </c:pt>
                <c:pt idx="7">
                  <c:v>21.091083146146907</c:v>
                </c:pt>
              </c:numCache>
            </c:numRef>
          </c:xVal>
          <c:yVal>
            <c:numRef>
              <c:f>'Exercise 7_1'!$N$9:$N$16</c:f>
              <c:numCache>
                <c:formatCode>0.000</c:formatCode>
                <c:ptCount val="8"/>
                <c:pt idx="0">
                  <c:v>5.826074802700826</c:v>
                </c:pt>
                <c:pt idx="1">
                  <c:v>5.1553360374650614</c:v>
                </c:pt>
                <c:pt idx="2">
                  <c:v>4.9867717342662452</c:v>
                </c:pt>
                <c:pt idx="3">
                  <c:v>4.8325089127062366</c:v>
                </c:pt>
                <c:pt idx="4">
                  <c:v>4.6020599913279625</c:v>
                </c:pt>
                <c:pt idx="5">
                  <c:v>4.2304489213782741</c:v>
                </c:pt>
                <c:pt idx="6">
                  <c:v>3.7558748556724915</c:v>
                </c:pt>
                <c:pt idx="7">
                  <c:v>3.1303337684950061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60-410B-9263-128A4F802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0711032"/>
        <c:axId val="1"/>
      </c:scatterChart>
      <c:valAx>
        <c:axId val="470711032"/>
        <c:scaling>
          <c:orientation val="minMax"/>
        </c:scaling>
        <c:delete val="0"/>
        <c:axPos val="b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H"/>
                  <a:t>Volume d'élution  [ml]   </a:t>
                </a:r>
              </a:p>
            </c:rich>
          </c:tx>
          <c:layout>
            <c:manualLayout>
              <c:xMode val="edge"/>
              <c:yMode val="edge"/>
              <c:x val="0.41751527494908353"/>
              <c:y val="0.9070914558010346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"/>
        <c:crossBetween val="midCat"/>
      </c:valAx>
      <c:valAx>
        <c:axId val="1"/>
        <c:scaling>
          <c:orientation val="minMax"/>
          <c:max val="6.4"/>
          <c:min val="2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H"/>
                  <a:t>log(PM)  [- ]   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35452386412863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in"/>
        <c:min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70711032"/>
        <c:crosses val="autoZero"/>
        <c:crossBetween val="midCat"/>
        <c:majorUnit val="1"/>
        <c:minorUnit val="0.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95740097091485"/>
          <c:y val="8.3916274940529709E-2"/>
          <c:w val="0.78659513114278046"/>
          <c:h val="0.7263074373767795"/>
        </c:manualLayout>
      </c:layout>
      <c:scatterChart>
        <c:scatterStyle val="lineMarker"/>
        <c:varyColors val="0"/>
        <c:ser>
          <c:idx val="2"/>
          <c:order val="0"/>
          <c:tx>
            <c:strRef>
              <c:f>'Exercise 7_4'!$I$7</c:f>
              <c:strCache>
                <c:ptCount val="1"/>
                <c:pt idx="0">
                  <c:v>Chromato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'Exercise 7_4'!$A$8:$A$208</c:f>
              <c:numCache>
                <c:formatCode>0.0</c:formatCode>
                <c:ptCount val="20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  <c:pt idx="101">
                  <c:v>20.2</c:v>
                </c:pt>
                <c:pt idx="102">
                  <c:v>20.399999999999999</c:v>
                </c:pt>
                <c:pt idx="103">
                  <c:v>20.6</c:v>
                </c:pt>
                <c:pt idx="104">
                  <c:v>20.8</c:v>
                </c:pt>
                <c:pt idx="105">
                  <c:v>21</c:v>
                </c:pt>
                <c:pt idx="106">
                  <c:v>21.2</c:v>
                </c:pt>
                <c:pt idx="107">
                  <c:v>21.4</c:v>
                </c:pt>
                <c:pt idx="108">
                  <c:v>21.6</c:v>
                </c:pt>
                <c:pt idx="109">
                  <c:v>21.8</c:v>
                </c:pt>
                <c:pt idx="110">
                  <c:v>22</c:v>
                </c:pt>
                <c:pt idx="111">
                  <c:v>22.2</c:v>
                </c:pt>
                <c:pt idx="112">
                  <c:v>22.400000000000102</c:v>
                </c:pt>
                <c:pt idx="113">
                  <c:v>22.600000000000101</c:v>
                </c:pt>
                <c:pt idx="114">
                  <c:v>22.8000000000001</c:v>
                </c:pt>
                <c:pt idx="115">
                  <c:v>23.000000000000099</c:v>
                </c:pt>
                <c:pt idx="116">
                  <c:v>23.200000000000099</c:v>
                </c:pt>
                <c:pt idx="117">
                  <c:v>23.400000000000102</c:v>
                </c:pt>
                <c:pt idx="118">
                  <c:v>23.600000000000101</c:v>
                </c:pt>
                <c:pt idx="119">
                  <c:v>23.8000000000001</c:v>
                </c:pt>
                <c:pt idx="120">
                  <c:v>24.000000000000099</c:v>
                </c:pt>
                <c:pt idx="121">
                  <c:v>24.200000000000099</c:v>
                </c:pt>
                <c:pt idx="122">
                  <c:v>24.400000000000102</c:v>
                </c:pt>
                <c:pt idx="123">
                  <c:v>24.600000000000101</c:v>
                </c:pt>
                <c:pt idx="124">
                  <c:v>24.8000000000001</c:v>
                </c:pt>
                <c:pt idx="125">
                  <c:v>25.000000000000099</c:v>
                </c:pt>
                <c:pt idx="126">
                  <c:v>25.200000000000099</c:v>
                </c:pt>
                <c:pt idx="127">
                  <c:v>25.400000000000102</c:v>
                </c:pt>
                <c:pt idx="128">
                  <c:v>25.600000000000101</c:v>
                </c:pt>
                <c:pt idx="129">
                  <c:v>25.8000000000001</c:v>
                </c:pt>
                <c:pt idx="130">
                  <c:v>26.000000000000099</c:v>
                </c:pt>
                <c:pt idx="131">
                  <c:v>26.200000000000099</c:v>
                </c:pt>
                <c:pt idx="132">
                  <c:v>26.400000000000102</c:v>
                </c:pt>
                <c:pt idx="133">
                  <c:v>26.600000000000101</c:v>
                </c:pt>
                <c:pt idx="134">
                  <c:v>26.8000000000001</c:v>
                </c:pt>
                <c:pt idx="135">
                  <c:v>27.000000000000099</c:v>
                </c:pt>
                <c:pt idx="136">
                  <c:v>27.200000000000099</c:v>
                </c:pt>
                <c:pt idx="137">
                  <c:v>27.400000000000102</c:v>
                </c:pt>
                <c:pt idx="138">
                  <c:v>27.600000000000101</c:v>
                </c:pt>
                <c:pt idx="139">
                  <c:v>27.8000000000001</c:v>
                </c:pt>
                <c:pt idx="140">
                  <c:v>28.000000000000099</c:v>
                </c:pt>
                <c:pt idx="141">
                  <c:v>28.200000000000099</c:v>
                </c:pt>
                <c:pt idx="142">
                  <c:v>28.400000000000102</c:v>
                </c:pt>
                <c:pt idx="143">
                  <c:v>28.600000000000101</c:v>
                </c:pt>
                <c:pt idx="144">
                  <c:v>28.8000000000001</c:v>
                </c:pt>
                <c:pt idx="145">
                  <c:v>29.000000000000199</c:v>
                </c:pt>
                <c:pt idx="146">
                  <c:v>29.200000000000198</c:v>
                </c:pt>
                <c:pt idx="147">
                  <c:v>29.400000000000201</c:v>
                </c:pt>
                <c:pt idx="148">
                  <c:v>29.6000000000002</c:v>
                </c:pt>
                <c:pt idx="149">
                  <c:v>29.8000000000002</c:v>
                </c:pt>
                <c:pt idx="150">
                  <c:v>30.000000000000199</c:v>
                </c:pt>
                <c:pt idx="151">
                  <c:v>30.200000000000099</c:v>
                </c:pt>
                <c:pt idx="152">
                  <c:v>30.400000000000102</c:v>
                </c:pt>
                <c:pt idx="153">
                  <c:v>30.600000000000101</c:v>
                </c:pt>
                <c:pt idx="154">
                  <c:v>30.8000000000001</c:v>
                </c:pt>
                <c:pt idx="155">
                  <c:v>31.000000000000099</c:v>
                </c:pt>
                <c:pt idx="156">
                  <c:v>31.200000000000099</c:v>
                </c:pt>
                <c:pt idx="157">
                  <c:v>31.400000000000102</c:v>
                </c:pt>
                <c:pt idx="158">
                  <c:v>31.600000000000101</c:v>
                </c:pt>
                <c:pt idx="159">
                  <c:v>31.8000000000001</c:v>
                </c:pt>
                <c:pt idx="160">
                  <c:v>32.000000000000099</c:v>
                </c:pt>
                <c:pt idx="161">
                  <c:v>32.200000000000102</c:v>
                </c:pt>
                <c:pt idx="162">
                  <c:v>32.400000000000098</c:v>
                </c:pt>
                <c:pt idx="163">
                  <c:v>32.600000000000101</c:v>
                </c:pt>
                <c:pt idx="164">
                  <c:v>32.800000000000097</c:v>
                </c:pt>
                <c:pt idx="165">
                  <c:v>33.000000000000099</c:v>
                </c:pt>
                <c:pt idx="166">
                  <c:v>33.200000000000102</c:v>
                </c:pt>
                <c:pt idx="167">
                  <c:v>33.400000000000098</c:v>
                </c:pt>
                <c:pt idx="168">
                  <c:v>33.600000000000101</c:v>
                </c:pt>
                <c:pt idx="169">
                  <c:v>33.800000000000097</c:v>
                </c:pt>
                <c:pt idx="170">
                  <c:v>34.000000000000099</c:v>
                </c:pt>
                <c:pt idx="171">
                  <c:v>34.200000000000102</c:v>
                </c:pt>
                <c:pt idx="172">
                  <c:v>34.400000000000098</c:v>
                </c:pt>
                <c:pt idx="173">
                  <c:v>34.600000000000101</c:v>
                </c:pt>
                <c:pt idx="174">
                  <c:v>34.800000000000097</c:v>
                </c:pt>
                <c:pt idx="175">
                  <c:v>35.000000000000099</c:v>
                </c:pt>
                <c:pt idx="176">
                  <c:v>35.200000000000102</c:v>
                </c:pt>
                <c:pt idx="177">
                  <c:v>35.400000000000098</c:v>
                </c:pt>
                <c:pt idx="178">
                  <c:v>35.600000000000101</c:v>
                </c:pt>
                <c:pt idx="179">
                  <c:v>35.800000000000097</c:v>
                </c:pt>
                <c:pt idx="180">
                  <c:v>36.000000000000099</c:v>
                </c:pt>
                <c:pt idx="181">
                  <c:v>36.200000000000102</c:v>
                </c:pt>
                <c:pt idx="182">
                  <c:v>36.400000000000098</c:v>
                </c:pt>
                <c:pt idx="183">
                  <c:v>36.600000000000101</c:v>
                </c:pt>
                <c:pt idx="184">
                  <c:v>36.800000000000097</c:v>
                </c:pt>
                <c:pt idx="185">
                  <c:v>37.000000000000099</c:v>
                </c:pt>
                <c:pt idx="186">
                  <c:v>37.200000000000102</c:v>
                </c:pt>
                <c:pt idx="187">
                  <c:v>37.400000000000098</c:v>
                </c:pt>
                <c:pt idx="188">
                  <c:v>37.600000000000101</c:v>
                </c:pt>
                <c:pt idx="189">
                  <c:v>37.800000000000097</c:v>
                </c:pt>
                <c:pt idx="190">
                  <c:v>38.000000000000099</c:v>
                </c:pt>
                <c:pt idx="191">
                  <c:v>38.200000000000102</c:v>
                </c:pt>
                <c:pt idx="192">
                  <c:v>38.400000000000098</c:v>
                </c:pt>
                <c:pt idx="193">
                  <c:v>38.600000000000101</c:v>
                </c:pt>
                <c:pt idx="194">
                  <c:v>38.800000000000097</c:v>
                </c:pt>
                <c:pt idx="195">
                  <c:v>39.000000000000099</c:v>
                </c:pt>
                <c:pt idx="196">
                  <c:v>39.200000000000102</c:v>
                </c:pt>
                <c:pt idx="197">
                  <c:v>39.400000000000098</c:v>
                </c:pt>
                <c:pt idx="198">
                  <c:v>39.600000000000101</c:v>
                </c:pt>
                <c:pt idx="199">
                  <c:v>39.800000000000097</c:v>
                </c:pt>
                <c:pt idx="200">
                  <c:v>40.000000000000099</c:v>
                </c:pt>
              </c:numCache>
            </c:numRef>
          </c:xVal>
          <c:yVal>
            <c:numRef>
              <c:f>'Exercise 7_4'!$I$8:$I$208</c:f>
              <c:numCache>
                <c:formatCode>General</c:formatCode>
                <c:ptCount val="201"/>
                <c:pt idx="0">
                  <c:v>4.4871078433400859E-136</c:v>
                </c:pt>
                <c:pt idx="1">
                  <c:v>2.4276852183959264E-133</c:v>
                </c:pt>
                <c:pt idx="2">
                  <c:v>1.2329589963591723E-130</c:v>
                </c:pt>
                <c:pt idx="3">
                  <c:v>5.878077217809281E-128</c:v>
                </c:pt>
                <c:pt idx="4">
                  <c:v>2.6305849633527056E-125</c:v>
                </c:pt>
                <c:pt idx="5">
                  <c:v>1.1050954047843751E-122</c:v>
                </c:pt>
                <c:pt idx="6">
                  <c:v>4.3579034688482533E-120</c:v>
                </c:pt>
                <c:pt idx="7">
                  <c:v>1.613191155765664E-117</c:v>
                </c:pt>
                <c:pt idx="8">
                  <c:v>5.6056302997659173E-115</c:v>
                </c:pt>
                <c:pt idx="9">
                  <c:v>1.8284936854182468E-112</c:v>
                </c:pt>
                <c:pt idx="10">
                  <c:v>5.5987731485980991E-110</c:v>
                </c:pt>
                <c:pt idx="11">
                  <c:v>1.6092468607511812E-107</c:v>
                </c:pt>
                <c:pt idx="12">
                  <c:v>4.3419304586661953E-105</c:v>
                </c:pt>
                <c:pt idx="13">
                  <c:v>1.0996980362677891E-102</c:v>
                </c:pt>
                <c:pt idx="14">
                  <c:v>2.6145348132507933E-100</c:v>
                </c:pt>
                <c:pt idx="15">
                  <c:v>5.8350663895609846E-98</c:v>
                </c:pt>
                <c:pt idx="16">
                  <c:v>1.2224400436104261E-95</c:v>
                </c:pt>
                <c:pt idx="17">
                  <c:v>2.4040291369008341E-93</c:v>
                </c:pt>
                <c:pt idx="18">
                  <c:v>4.4379487194801444E-91</c:v>
                </c:pt>
                <c:pt idx="19">
                  <c:v>7.6905114939645895E-89</c:v>
                </c:pt>
                <c:pt idx="20">
                  <c:v>1.2510036154016779E-86</c:v>
                </c:pt>
                <c:pt idx="21">
                  <c:v>1.9102591884368133E-84</c:v>
                </c:pt>
                <c:pt idx="22">
                  <c:v>2.7381448767739962E-82</c:v>
                </c:pt>
                <c:pt idx="23">
                  <c:v>3.6842656950809866E-80</c:v>
                </c:pt>
                <c:pt idx="24">
                  <c:v>4.6534586023576135E-78</c:v>
                </c:pt>
                <c:pt idx="25">
                  <c:v>5.5173579481044788E-76</c:v>
                </c:pt>
                <c:pt idx="26">
                  <c:v>6.1406855606837085E-74</c:v>
                </c:pt>
                <c:pt idx="27">
                  <c:v>6.415536081873288E-72</c:v>
                </c:pt>
                <c:pt idx="28">
                  <c:v>6.2918656053630049E-70</c:v>
                </c:pt>
                <c:pt idx="29">
                  <c:v>5.7923702784009565E-68</c:v>
                </c:pt>
                <c:pt idx="30">
                  <c:v>5.005685830182238E-66</c:v>
                </c:pt>
                <c:pt idx="31">
                  <c:v>4.060703260794014E-64</c:v>
                </c:pt>
                <c:pt idx="32">
                  <c:v>3.0922123692812613E-62</c:v>
                </c:pt>
                <c:pt idx="33">
                  <c:v>2.2103841881565129E-60</c:v>
                </c:pt>
                <c:pt idx="34">
                  <c:v>1.4831893920046789E-58</c:v>
                </c:pt>
                <c:pt idx="35">
                  <c:v>9.3423438873182698E-57</c:v>
                </c:pt>
                <c:pt idx="36">
                  <c:v>5.5238958484059185E-55</c:v>
                </c:pt>
                <c:pt idx="37">
                  <c:v>3.0659530977464886E-53</c:v>
                </c:pt>
                <c:pt idx="38">
                  <c:v>1.5974082589033902E-51</c:v>
                </c:pt>
                <c:pt idx="39">
                  <c:v>7.8126206544571765E-50</c:v>
                </c:pt>
                <c:pt idx="40">
                  <c:v>3.5868064553109075E-48</c:v>
                </c:pt>
                <c:pt idx="41">
                  <c:v>1.5457866109125291E-46</c:v>
                </c:pt>
                <c:pt idx="42">
                  <c:v>6.2534766581161808E-45</c:v>
                </c:pt>
                <c:pt idx="43">
                  <c:v>2.3747829286038507E-43</c:v>
                </c:pt>
                <c:pt idx="44">
                  <c:v>8.4655795826660215E-42</c:v>
                </c:pt>
                <c:pt idx="45">
                  <c:v>2.8328257961572633E-40</c:v>
                </c:pt>
                <c:pt idx="46">
                  <c:v>8.8984309261561256E-39</c:v>
                </c:pt>
                <c:pt idx="47">
                  <c:v>2.6238402624133903E-37</c:v>
                </c:pt>
                <c:pt idx="48">
                  <c:v>7.2625936171811041E-36</c:v>
                </c:pt>
                <c:pt idx="49">
                  <c:v>1.8870199367701982E-34</c:v>
                </c:pt>
                <c:pt idx="50">
                  <c:v>4.6024769999989011E-33</c:v>
                </c:pt>
                <c:pt idx="51">
                  <c:v>1.0537489586611543E-31</c:v>
                </c:pt>
                <c:pt idx="52">
                  <c:v>2.2647125321211003E-30</c:v>
                </c:pt>
                <c:pt idx="53">
                  <c:v>4.5689815202685813E-29</c:v>
                </c:pt>
                <c:pt idx="54">
                  <c:v>8.6527889901049803E-28</c:v>
                </c:pt>
                <c:pt idx="55">
                  <c:v>1.5382368736219502E-26</c:v>
                </c:pt>
                <c:pt idx="56">
                  <c:v>2.5669695432376077E-25</c:v>
                </c:pt>
                <c:pt idx="57">
                  <c:v>4.0211345693770457E-24</c:v>
                </c:pt>
                <c:pt idx="58">
                  <c:v>5.9129865608159843E-23</c:v>
                </c:pt>
                <c:pt idx="59">
                  <c:v>8.1619808205872249E-22</c:v>
                </c:pt>
                <c:pt idx="60">
                  <c:v>1.0575834383856887E-20</c:v>
                </c:pt>
                <c:pt idx="61">
                  <c:v>1.2863646762799597E-19</c:v>
                </c:pt>
                <c:pt idx="62">
                  <c:v>1.4687367566860639E-18</c:v>
                </c:pt>
                <c:pt idx="63">
                  <c:v>1.574179363890688E-17</c:v>
                </c:pt>
                <c:pt idx="64">
                  <c:v>1.5837800181869561E-16</c:v>
                </c:pt>
                <c:pt idx="65">
                  <c:v>1.4957737150181824E-15</c:v>
                </c:pt>
                <c:pt idx="66">
                  <c:v>1.3260726816361881E-14</c:v>
                </c:pt>
                <c:pt idx="67">
                  <c:v>1.1035681368405808E-13</c:v>
                </c:pt>
                <c:pt idx="68">
                  <c:v>8.6210739492302436E-13</c:v>
                </c:pt>
                <c:pt idx="69">
                  <c:v>6.3219925740448387E-12</c:v>
                </c:pt>
                <c:pt idx="70">
                  <c:v>4.3518807433521984E-11</c:v>
                </c:pt>
                <c:pt idx="71">
                  <c:v>2.812097558119381E-10</c:v>
                </c:pt>
                <c:pt idx="72">
                  <c:v>1.7057452642097153E-9</c:v>
                </c:pt>
                <c:pt idx="73">
                  <c:v>9.7124402123905726E-9</c:v>
                </c:pt>
                <c:pt idx="74">
                  <c:v>5.1912618551691736E-8</c:v>
                </c:pt>
                <c:pt idx="75">
                  <c:v>2.6046412048481911E-7</c:v>
                </c:pt>
                <c:pt idx="76">
                  <c:v>1.2267421026821221E-6</c:v>
                </c:pt>
                <c:pt idx="77">
                  <c:v>5.4236171862512591E-6</c:v>
                </c:pt>
                <c:pt idx="78">
                  <c:v>2.2508947020245564E-5</c:v>
                </c:pt>
                <c:pt idx="79">
                  <c:v>8.7690333744599091E-5</c:v>
                </c:pt>
                <c:pt idx="80">
                  <c:v>3.206850103125095E-4</c:v>
                </c:pt>
                <c:pt idx="81">
                  <c:v>1.1008698835773515E-3</c:v>
                </c:pt>
                <c:pt idx="82">
                  <c:v>3.5475107064779853E-3</c:v>
                </c:pt>
                <c:pt idx="83">
                  <c:v>1.0731040453678651E-2</c:v>
                </c:pt>
                <c:pt idx="84">
                  <c:v>3.0471255069704595E-2</c:v>
                </c:pt>
                <c:pt idx="85">
                  <c:v>8.1221170964927536E-2</c:v>
                </c:pt>
                <c:pt idx="86">
                  <c:v>0.20322566041917384</c:v>
                </c:pt>
                <c:pt idx="87">
                  <c:v>0.47732945432048762</c:v>
                </c:pt>
                <c:pt idx="88">
                  <c:v>1.0524181218624851</c:v>
                </c:pt>
                <c:pt idx="89">
                  <c:v>2.1781550668531642</c:v>
                </c:pt>
                <c:pt idx="90">
                  <c:v>4.2317467084720288</c:v>
                </c:pt>
                <c:pt idx="91">
                  <c:v>7.7175762444292655</c:v>
                </c:pt>
                <c:pt idx="92">
                  <c:v>13.212122315144089</c:v>
                </c:pt>
                <c:pt idx="93">
                  <c:v>21.232182372753432</c:v>
                </c:pt>
                <c:pt idx="94">
                  <c:v>32.029272871788947</c:v>
                </c:pt>
                <c:pt idx="95">
                  <c:v>45.355495539715101</c:v>
                </c:pt>
                <c:pt idx="96">
                  <c:v>60.289703273355087</c:v>
                </c:pt>
                <c:pt idx="97">
                  <c:v>75.229256535020582</c:v>
                </c:pt>
                <c:pt idx="98">
                  <c:v>88.117219881226418</c:v>
                </c:pt>
                <c:pt idx="99">
                  <c:v>96.886930393597197</c:v>
                </c:pt>
                <c:pt idx="100">
                  <c:v>100</c:v>
                </c:pt>
                <c:pt idx="101">
                  <c:v>96.886930393597197</c:v>
                </c:pt>
                <c:pt idx="102">
                  <c:v>88.117219881226418</c:v>
                </c:pt>
                <c:pt idx="103">
                  <c:v>75.229256535020582</c:v>
                </c:pt>
                <c:pt idx="104">
                  <c:v>60.289703273355087</c:v>
                </c:pt>
                <c:pt idx="105">
                  <c:v>45.355495539715101</c:v>
                </c:pt>
                <c:pt idx="106">
                  <c:v>32.029272871788947</c:v>
                </c:pt>
                <c:pt idx="107">
                  <c:v>21.232182372753432</c:v>
                </c:pt>
                <c:pt idx="108">
                  <c:v>13.212122315144089</c:v>
                </c:pt>
                <c:pt idx="109">
                  <c:v>7.7175762444292655</c:v>
                </c:pt>
                <c:pt idx="110">
                  <c:v>4.2317467084720288</c:v>
                </c:pt>
                <c:pt idx="111">
                  <c:v>2.1781550668531642</c:v>
                </c:pt>
                <c:pt idx="112">
                  <c:v>1.0524181218620738</c:v>
                </c:pt>
                <c:pt idx="113">
                  <c:v>0.47732945432029256</c:v>
                </c:pt>
                <c:pt idx="114">
                  <c:v>0.20322566041908449</c:v>
                </c:pt>
                <c:pt idx="115">
                  <c:v>8.1221170964889233E-2</c:v>
                </c:pt>
                <c:pt idx="116">
                  <c:v>3.0471255069689222E-2</c:v>
                </c:pt>
                <c:pt idx="117">
                  <c:v>1.0731040453672685E-2</c:v>
                </c:pt>
                <c:pt idx="118">
                  <c:v>3.5475107064759748E-3</c:v>
                </c:pt>
                <c:pt idx="119">
                  <c:v>1.1008698835766925E-3</c:v>
                </c:pt>
                <c:pt idx="120">
                  <c:v>3.2068501031230729E-4</c:v>
                </c:pt>
                <c:pt idx="121">
                  <c:v>8.7690333744541154E-5</c:v>
                </c:pt>
                <c:pt idx="122">
                  <c:v>2.250894702022969E-5</c:v>
                </c:pt>
                <c:pt idx="123">
                  <c:v>5.4236171862472518E-6</c:v>
                </c:pt>
                <c:pt idx="124">
                  <c:v>1.2267421026811937E-6</c:v>
                </c:pt>
                <c:pt idx="125">
                  <c:v>2.6046412048461366E-7</c:v>
                </c:pt>
                <c:pt idx="126">
                  <c:v>5.1912618551649325E-8</c:v>
                </c:pt>
                <c:pt idx="127">
                  <c:v>9.7124402123821535E-9</c:v>
                </c:pt>
                <c:pt idx="128">
                  <c:v>1.7057452642081883E-9</c:v>
                </c:pt>
                <c:pt idx="129">
                  <c:v>2.8120975581168235E-10</c:v>
                </c:pt>
                <c:pt idx="130">
                  <c:v>4.3518807433480851E-11</c:v>
                </c:pt>
                <c:pt idx="131">
                  <c:v>6.3219925740386631E-12</c:v>
                </c:pt>
                <c:pt idx="132">
                  <c:v>8.6210739492214225E-13</c:v>
                </c:pt>
                <c:pt idx="133">
                  <c:v>1.1035681368394123E-13</c:v>
                </c:pt>
                <c:pt idx="134">
                  <c:v>1.3260726816347748E-14</c:v>
                </c:pt>
                <c:pt idx="135">
                  <c:v>1.4957737150165351E-15</c:v>
                </c:pt>
                <c:pt idx="136">
                  <c:v>1.5837800181851555E-16</c:v>
                </c:pt>
                <c:pt idx="137">
                  <c:v>1.5741793638888197E-17</c:v>
                </c:pt>
                <c:pt idx="138">
                  <c:v>1.4687367566842899E-18</c:v>
                </c:pt>
                <c:pt idx="139">
                  <c:v>1.2863646762783874E-19</c:v>
                </c:pt>
                <c:pt idx="140">
                  <c:v>1.0575834383843586E-20</c:v>
                </c:pt>
                <c:pt idx="141">
                  <c:v>8.1619808205767846E-22</c:v>
                </c:pt>
                <c:pt idx="142">
                  <c:v>5.9129865608080439E-23</c:v>
                </c:pt>
                <c:pt idx="143">
                  <c:v>4.0211345693715018E-24</c:v>
                </c:pt>
                <c:pt idx="144">
                  <c:v>2.5669695432340693E-25</c:v>
                </c:pt>
                <c:pt idx="145">
                  <c:v>1.5382368736176E-26</c:v>
                </c:pt>
                <c:pt idx="146">
                  <c:v>8.6527889900798978E-28</c:v>
                </c:pt>
                <c:pt idx="147">
                  <c:v>4.5689815202549456E-29</c:v>
                </c:pt>
                <c:pt idx="148">
                  <c:v>2.2647125321141807E-30</c:v>
                </c:pt>
                <c:pt idx="149">
                  <c:v>1.0537489586579046E-31</c:v>
                </c:pt>
                <c:pt idx="150">
                  <c:v>4.6024769999843811E-33</c:v>
                </c:pt>
                <c:pt idx="151">
                  <c:v>1.8870199367671679E-34</c:v>
                </c:pt>
                <c:pt idx="152">
                  <c:v>7.2625936171690286E-36</c:v>
                </c:pt>
                <c:pt idx="153">
                  <c:v>2.6238402624089531E-37</c:v>
                </c:pt>
                <c:pt idx="154">
                  <c:v>8.8984309261409516E-39</c:v>
                </c:pt>
                <c:pt idx="155">
                  <c:v>2.8328257961523522E-40</c:v>
                </c:pt>
                <c:pt idx="156">
                  <c:v>8.4655795826511037E-42</c:v>
                </c:pt>
                <c:pt idx="157">
                  <c:v>2.374782928599531E-43</c:v>
                </c:pt>
                <c:pt idx="158">
                  <c:v>6.2534766581046284E-45</c:v>
                </c:pt>
                <c:pt idx="159">
                  <c:v>1.5457866109096513E-46</c:v>
                </c:pt>
                <c:pt idx="160">
                  <c:v>3.5868064553041278E-48</c:v>
                </c:pt>
                <c:pt idx="161">
                  <c:v>7.8126206544416332E-50</c:v>
                </c:pt>
                <c:pt idx="162">
                  <c:v>1.5974082589003483E-51</c:v>
                </c:pt>
                <c:pt idx="163">
                  <c:v>3.0659530977402581E-53</c:v>
                </c:pt>
                <c:pt idx="164">
                  <c:v>5.5238958483952429E-55</c:v>
                </c:pt>
                <c:pt idx="165">
                  <c:v>9.3423438872991522E-57</c:v>
                </c:pt>
                <c:pt idx="166">
                  <c:v>1.4831893920014751E-58</c:v>
                </c:pt>
                <c:pt idx="167">
                  <c:v>2.2103841881519267E-60</c:v>
                </c:pt>
                <c:pt idx="168">
                  <c:v>3.092212369274494E-62</c:v>
                </c:pt>
                <c:pt idx="169">
                  <c:v>4.0607032607854736E-64</c:v>
                </c:pt>
                <c:pt idx="170">
                  <c:v>5.0056858301711403E-66</c:v>
                </c:pt>
                <c:pt idx="171">
                  <c:v>5.7923702783876214E-68</c:v>
                </c:pt>
                <c:pt idx="172">
                  <c:v>6.2918656053490576E-70</c:v>
                </c:pt>
                <c:pt idx="173">
                  <c:v>6.4155360818581539E-72</c:v>
                </c:pt>
                <c:pt idx="174">
                  <c:v>6.1406855606699214E-74</c:v>
                </c:pt>
                <c:pt idx="175">
                  <c:v>5.5173579480914629E-76</c:v>
                </c:pt>
                <c:pt idx="176">
                  <c:v>4.6534586023461069E-78</c:v>
                </c:pt>
                <c:pt idx="177">
                  <c:v>3.6842656950722951E-80</c:v>
                </c:pt>
                <c:pt idx="178">
                  <c:v>2.7381448767671481E-82</c:v>
                </c:pt>
                <c:pt idx="179">
                  <c:v>1.9102591884322525E-84</c:v>
                </c:pt>
                <c:pt idx="180">
                  <c:v>1.2510036153985136E-86</c:v>
                </c:pt>
                <c:pt idx="181">
                  <c:v>7.6905114939444798E-89</c:v>
                </c:pt>
                <c:pt idx="182">
                  <c:v>4.4379487194687916E-91</c:v>
                </c:pt>
                <c:pt idx="183">
                  <c:v>2.4040291368945476E-93</c:v>
                </c:pt>
                <c:pt idx="184">
                  <c:v>1.2224400436072992E-95</c:v>
                </c:pt>
                <c:pt idx="185">
                  <c:v>5.8350663895452291E-98</c:v>
                </c:pt>
                <c:pt idx="186">
                  <c:v>2.6145348132435109E-100</c:v>
                </c:pt>
                <c:pt idx="187">
                  <c:v>1.0996980362647885E-102</c:v>
                </c:pt>
                <c:pt idx="188">
                  <c:v>4.341930458654102E-105</c:v>
                </c:pt>
                <c:pt idx="189">
                  <c:v>1.6092468607468821E-107</c:v>
                </c:pt>
                <c:pt idx="190">
                  <c:v>5.5987731485821871E-110</c:v>
                </c:pt>
                <c:pt idx="191">
                  <c:v>1.8284936854128421E-112</c:v>
                </c:pt>
                <c:pt idx="192">
                  <c:v>5.6056302997496667E-115</c:v>
                </c:pt>
                <c:pt idx="193">
                  <c:v>1.6131911557608958E-117</c:v>
                </c:pt>
                <c:pt idx="194">
                  <c:v>4.3579034688358675E-120</c:v>
                </c:pt>
                <c:pt idx="195">
                  <c:v>1.1050954047811087E-122</c:v>
                </c:pt>
                <c:pt idx="196">
                  <c:v>2.6305849633444819E-125</c:v>
                </c:pt>
                <c:pt idx="197">
                  <c:v>5.8780772177912378E-128</c:v>
                </c:pt>
                <c:pt idx="198">
                  <c:v>1.2329589963553878E-130</c:v>
                </c:pt>
                <c:pt idx="199">
                  <c:v>2.4276852183886125E-133</c:v>
                </c:pt>
                <c:pt idx="200">
                  <c:v>4.4871078433258026E-136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A4-4A5E-9368-FB1B06649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6182832"/>
        <c:axId val="1"/>
      </c:scatterChart>
      <c:valAx>
        <c:axId val="556182832"/>
        <c:scaling>
          <c:orientation val="minMax"/>
          <c:max val="33"/>
          <c:min val="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H" sz="1200"/>
                  <a:t>temps / </a:t>
                </a:r>
                <a:r>
                  <a:rPr lang="fr-CH" sz="1200" i="1"/>
                  <a:t>Zeit</a:t>
                </a:r>
                <a:r>
                  <a:rPr lang="fr-CH" sz="1200"/>
                  <a:t> [min]   </a:t>
                </a:r>
              </a:p>
            </c:rich>
          </c:tx>
          <c:layout>
            <c:manualLayout>
              <c:xMode val="edge"/>
              <c:yMode val="edge"/>
              <c:x val="0.53275895745589941"/>
              <c:y val="0.9227816324939580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-10"/>
        <c:crossBetween val="midCat"/>
        <c:majorUnit val="5"/>
        <c:minorUnit val="1"/>
      </c:valAx>
      <c:valAx>
        <c:axId val="1"/>
        <c:scaling>
          <c:orientation val="minMax"/>
          <c:max val="110"/>
          <c:min val="-1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H" sz="1200"/>
                  <a:t>Signal  [mV]   </a:t>
                </a:r>
              </a:p>
            </c:rich>
          </c:tx>
          <c:layout>
            <c:manualLayout>
              <c:xMode val="edge"/>
              <c:yMode val="edge"/>
              <c:x val="3.3948116950497466E-2"/>
              <c:y val="0.261072737194979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56182832"/>
        <c:crossesAt val="0"/>
        <c:crossBetween val="midCat"/>
        <c:majorUnit val="20"/>
        <c:min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492278581456386E-2"/>
          <c:y val="8.3916274940529723E-2"/>
          <c:w val="0.84706024537630475"/>
          <c:h val="0.82630746156730395"/>
        </c:manualLayout>
      </c:layout>
      <c:scatterChart>
        <c:scatterStyle val="lineMarker"/>
        <c:varyColors val="0"/>
        <c:ser>
          <c:idx val="2"/>
          <c:order val="0"/>
          <c:tx>
            <c:strRef>
              <c:f>'Exercise 7_4'!$I$7</c:f>
              <c:strCache>
                <c:ptCount val="1"/>
                <c:pt idx="0">
                  <c:v>Chromato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'Exercise 7_4'!$A$8:$A$208</c:f>
              <c:numCache>
                <c:formatCode>0.0</c:formatCode>
                <c:ptCount val="20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  <c:pt idx="101">
                  <c:v>20.2</c:v>
                </c:pt>
                <c:pt idx="102">
                  <c:v>20.399999999999999</c:v>
                </c:pt>
                <c:pt idx="103">
                  <c:v>20.6</c:v>
                </c:pt>
                <c:pt idx="104">
                  <c:v>20.8</c:v>
                </c:pt>
                <c:pt idx="105">
                  <c:v>21</c:v>
                </c:pt>
                <c:pt idx="106">
                  <c:v>21.2</c:v>
                </c:pt>
                <c:pt idx="107">
                  <c:v>21.4</c:v>
                </c:pt>
                <c:pt idx="108">
                  <c:v>21.6</c:v>
                </c:pt>
                <c:pt idx="109">
                  <c:v>21.8</c:v>
                </c:pt>
                <c:pt idx="110">
                  <c:v>22</c:v>
                </c:pt>
                <c:pt idx="111">
                  <c:v>22.2</c:v>
                </c:pt>
                <c:pt idx="112">
                  <c:v>22.400000000000102</c:v>
                </c:pt>
                <c:pt idx="113">
                  <c:v>22.600000000000101</c:v>
                </c:pt>
                <c:pt idx="114">
                  <c:v>22.8000000000001</c:v>
                </c:pt>
                <c:pt idx="115">
                  <c:v>23.000000000000099</c:v>
                </c:pt>
                <c:pt idx="116">
                  <c:v>23.200000000000099</c:v>
                </c:pt>
                <c:pt idx="117">
                  <c:v>23.400000000000102</c:v>
                </c:pt>
                <c:pt idx="118">
                  <c:v>23.600000000000101</c:v>
                </c:pt>
                <c:pt idx="119">
                  <c:v>23.8000000000001</c:v>
                </c:pt>
                <c:pt idx="120">
                  <c:v>24.000000000000099</c:v>
                </c:pt>
                <c:pt idx="121">
                  <c:v>24.200000000000099</c:v>
                </c:pt>
                <c:pt idx="122">
                  <c:v>24.400000000000102</c:v>
                </c:pt>
                <c:pt idx="123">
                  <c:v>24.600000000000101</c:v>
                </c:pt>
                <c:pt idx="124">
                  <c:v>24.8000000000001</c:v>
                </c:pt>
                <c:pt idx="125">
                  <c:v>25.000000000000099</c:v>
                </c:pt>
                <c:pt idx="126">
                  <c:v>25.200000000000099</c:v>
                </c:pt>
                <c:pt idx="127">
                  <c:v>25.400000000000102</c:v>
                </c:pt>
                <c:pt idx="128">
                  <c:v>25.600000000000101</c:v>
                </c:pt>
                <c:pt idx="129">
                  <c:v>25.8000000000001</c:v>
                </c:pt>
                <c:pt idx="130">
                  <c:v>26.000000000000099</c:v>
                </c:pt>
                <c:pt idx="131">
                  <c:v>26.200000000000099</c:v>
                </c:pt>
                <c:pt idx="132">
                  <c:v>26.400000000000102</c:v>
                </c:pt>
                <c:pt idx="133">
                  <c:v>26.600000000000101</c:v>
                </c:pt>
                <c:pt idx="134">
                  <c:v>26.8000000000001</c:v>
                </c:pt>
                <c:pt idx="135">
                  <c:v>27.000000000000099</c:v>
                </c:pt>
                <c:pt idx="136">
                  <c:v>27.200000000000099</c:v>
                </c:pt>
                <c:pt idx="137">
                  <c:v>27.400000000000102</c:v>
                </c:pt>
                <c:pt idx="138">
                  <c:v>27.600000000000101</c:v>
                </c:pt>
                <c:pt idx="139">
                  <c:v>27.8000000000001</c:v>
                </c:pt>
                <c:pt idx="140">
                  <c:v>28.000000000000099</c:v>
                </c:pt>
                <c:pt idx="141">
                  <c:v>28.200000000000099</c:v>
                </c:pt>
                <c:pt idx="142">
                  <c:v>28.400000000000102</c:v>
                </c:pt>
                <c:pt idx="143">
                  <c:v>28.600000000000101</c:v>
                </c:pt>
                <c:pt idx="144">
                  <c:v>28.8000000000001</c:v>
                </c:pt>
                <c:pt idx="145">
                  <c:v>29.000000000000199</c:v>
                </c:pt>
                <c:pt idx="146">
                  <c:v>29.200000000000198</c:v>
                </c:pt>
                <c:pt idx="147">
                  <c:v>29.400000000000201</c:v>
                </c:pt>
                <c:pt idx="148">
                  <c:v>29.6000000000002</c:v>
                </c:pt>
                <c:pt idx="149">
                  <c:v>29.8000000000002</c:v>
                </c:pt>
                <c:pt idx="150">
                  <c:v>30.000000000000199</c:v>
                </c:pt>
                <c:pt idx="151">
                  <c:v>30.200000000000099</c:v>
                </c:pt>
                <c:pt idx="152">
                  <c:v>30.400000000000102</c:v>
                </c:pt>
                <c:pt idx="153">
                  <c:v>30.600000000000101</c:v>
                </c:pt>
                <c:pt idx="154">
                  <c:v>30.8000000000001</c:v>
                </c:pt>
                <c:pt idx="155">
                  <c:v>31.000000000000099</c:v>
                </c:pt>
                <c:pt idx="156">
                  <c:v>31.200000000000099</c:v>
                </c:pt>
                <c:pt idx="157">
                  <c:v>31.400000000000102</c:v>
                </c:pt>
                <c:pt idx="158">
                  <c:v>31.600000000000101</c:v>
                </c:pt>
                <c:pt idx="159">
                  <c:v>31.8000000000001</c:v>
                </c:pt>
                <c:pt idx="160">
                  <c:v>32.000000000000099</c:v>
                </c:pt>
                <c:pt idx="161">
                  <c:v>32.200000000000102</c:v>
                </c:pt>
                <c:pt idx="162">
                  <c:v>32.400000000000098</c:v>
                </c:pt>
                <c:pt idx="163">
                  <c:v>32.600000000000101</c:v>
                </c:pt>
                <c:pt idx="164">
                  <c:v>32.800000000000097</c:v>
                </c:pt>
                <c:pt idx="165">
                  <c:v>33.000000000000099</c:v>
                </c:pt>
                <c:pt idx="166">
                  <c:v>33.200000000000102</c:v>
                </c:pt>
                <c:pt idx="167">
                  <c:v>33.400000000000098</c:v>
                </c:pt>
                <c:pt idx="168">
                  <c:v>33.600000000000101</c:v>
                </c:pt>
                <c:pt idx="169">
                  <c:v>33.800000000000097</c:v>
                </c:pt>
                <c:pt idx="170">
                  <c:v>34.000000000000099</c:v>
                </c:pt>
                <c:pt idx="171">
                  <c:v>34.200000000000102</c:v>
                </c:pt>
                <c:pt idx="172">
                  <c:v>34.400000000000098</c:v>
                </c:pt>
                <c:pt idx="173">
                  <c:v>34.600000000000101</c:v>
                </c:pt>
                <c:pt idx="174">
                  <c:v>34.800000000000097</c:v>
                </c:pt>
                <c:pt idx="175">
                  <c:v>35.000000000000099</c:v>
                </c:pt>
                <c:pt idx="176">
                  <c:v>35.200000000000102</c:v>
                </c:pt>
                <c:pt idx="177">
                  <c:v>35.400000000000098</c:v>
                </c:pt>
                <c:pt idx="178">
                  <c:v>35.600000000000101</c:v>
                </c:pt>
                <c:pt idx="179">
                  <c:v>35.800000000000097</c:v>
                </c:pt>
                <c:pt idx="180">
                  <c:v>36.000000000000099</c:v>
                </c:pt>
                <c:pt idx="181">
                  <c:v>36.200000000000102</c:v>
                </c:pt>
                <c:pt idx="182">
                  <c:v>36.400000000000098</c:v>
                </c:pt>
                <c:pt idx="183">
                  <c:v>36.600000000000101</c:v>
                </c:pt>
                <c:pt idx="184">
                  <c:v>36.800000000000097</c:v>
                </c:pt>
                <c:pt idx="185">
                  <c:v>37.000000000000099</c:v>
                </c:pt>
                <c:pt idx="186">
                  <c:v>37.200000000000102</c:v>
                </c:pt>
                <c:pt idx="187">
                  <c:v>37.400000000000098</c:v>
                </c:pt>
                <c:pt idx="188">
                  <c:v>37.600000000000101</c:v>
                </c:pt>
                <c:pt idx="189">
                  <c:v>37.800000000000097</c:v>
                </c:pt>
                <c:pt idx="190">
                  <c:v>38.000000000000099</c:v>
                </c:pt>
                <c:pt idx="191">
                  <c:v>38.200000000000102</c:v>
                </c:pt>
                <c:pt idx="192">
                  <c:v>38.400000000000098</c:v>
                </c:pt>
                <c:pt idx="193">
                  <c:v>38.600000000000101</c:v>
                </c:pt>
                <c:pt idx="194">
                  <c:v>38.800000000000097</c:v>
                </c:pt>
                <c:pt idx="195">
                  <c:v>39.000000000000099</c:v>
                </c:pt>
                <c:pt idx="196">
                  <c:v>39.200000000000102</c:v>
                </c:pt>
                <c:pt idx="197">
                  <c:v>39.400000000000098</c:v>
                </c:pt>
                <c:pt idx="198">
                  <c:v>39.600000000000101</c:v>
                </c:pt>
                <c:pt idx="199">
                  <c:v>39.800000000000097</c:v>
                </c:pt>
                <c:pt idx="200">
                  <c:v>40.000000000000099</c:v>
                </c:pt>
              </c:numCache>
            </c:numRef>
          </c:xVal>
          <c:yVal>
            <c:numRef>
              <c:f>'Exercise 7_4'!$I$8:$I$208</c:f>
              <c:numCache>
                <c:formatCode>General</c:formatCode>
                <c:ptCount val="201"/>
                <c:pt idx="0">
                  <c:v>4.4871078433400859E-136</c:v>
                </c:pt>
                <c:pt idx="1">
                  <c:v>2.4276852183959264E-133</c:v>
                </c:pt>
                <c:pt idx="2">
                  <c:v>1.2329589963591723E-130</c:v>
                </c:pt>
                <c:pt idx="3">
                  <c:v>5.878077217809281E-128</c:v>
                </c:pt>
                <c:pt idx="4">
                  <c:v>2.6305849633527056E-125</c:v>
                </c:pt>
                <c:pt idx="5">
                  <c:v>1.1050954047843751E-122</c:v>
                </c:pt>
                <c:pt idx="6">
                  <c:v>4.3579034688482533E-120</c:v>
                </c:pt>
                <c:pt idx="7">
                  <c:v>1.613191155765664E-117</c:v>
                </c:pt>
                <c:pt idx="8">
                  <c:v>5.6056302997659173E-115</c:v>
                </c:pt>
                <c:pt idx="9">
                  <c:v>1.8284936854182468E-112</c:v>
                </c:pt>
                <c:pt idx="10">
                  <c:v>5.5987731485980991E-110</c:v>
                </c:pt>
                <c:pt idx="11">
                  <c:v>1.6092468607511812E-107</c:v>
                </c:pt>
                <c:pt idx="12">
                  <c:v>4.3419304586661953E-105</c:v>
                </c:pt>
                <c:pt idx="13">
                  <c:v>1.0996980362677891E-102</c:v>
                </c:pt>
                <c:pt idx="14">
                  <c:v>2.6145348132507933E-100</c:v>
                </c:pt>
                <c:pt idx="15">
                  <c:v>5.8350663895609846E-98</c:v>
                </c:pt>
                <c:pt idx="16">
                  <c:v>1.2224400436104261E-95</c:v>
                </c:pt>
                <c:pt idx="17">
                  <c:v>2.4040291369008341E-93</c:v>
                </c:pt>
                <c:pt idx="18">
                  <c:v>4.4379487194801444E-91</c:v>
                </c:pt>
                <c:pt idx="19">
                  <c:v>7.6905114939645895E-89</c:v>
                </c:pt>
                <c:pt idx="20">
                  <c:v>1.2510036154016779E-86</c:v>
                </c:pt>
                <c:pt idx="21">
                  <c:v>1.9102591884368133E-84</c:v>
                </c:pt>
                <c:pt idx="22">
                  <c:v>2.7381448767739962E-82</c:v>
                </c:pt>
                <c:pt idx="23">
                  <c:v>3.6842656950809866E-80</c:v>
                </c:pt>
                <c:pt idx="24">
                  <c:v>4.6534586023576135E-78</c:v>
                </c:pt>
                <c:pt idx="25">
                  <c:v>5.5173579481044788E-76</c:v>
                </c:pt>
                <c:pt idx="26">
                  <c:v>6.1406855606837085E-74</c:v>
                </c:pt>
                <c:pt idx="27">
                  <c:v>6.415536081873288E-72</c:v>
                </c:pt>
                <c:pt idx="28">
                  <c:v>6.2918656053630049E-70</c:v>
                </c:pt>
                <c:pt idx="29">
                  <c:v>5.7923702784009565E-68</c:v>
                </c:pt>
                <c:pt idx="30">
                  <c:v>5.005685830182238E-66</c:v>
                </c:pt>
                <c:pt idx="31">
                  <c:v>4.060703260794014E-64</c:v>
                </c:pt>
                <c:pt idx="32">
                  <c:v>3.0922123692812613E-62</c:v>
                </c:pt>
                <c:pt idx="33">
                  <c:v>2.2103841881565129E-60</c:v>
                </c:pt>
                <c:pt idx="34">
                  <c:v>1.4831893920046789E-58</c:v>
                </c:pt>
                <c:pt idx="35">
                  <c:v>9.3423438873182698E-57</c:v>
                </c:pt>
                <c:pt idx="36">
                  <c:v>5.5238958484059185E-55</c:v>
                </c:pt>
                <c:pt idx="37">
                  <c:v>3.0659530977464886E-53</c:v>
                </c:pt>
                <c:pt idx="38">
                  <c:v>1.5974082589033902E-51</c:v>
                </c:pt>
                <c:pt idx="39">
                  <c:v>7.8126206544571765E-50</c:v>
                </c:pt>
                <c:pt idx="40">
                  <c:v>3.5868064553109075E-48</c:v>
                </c:pt>
                <c:pt idx="41">
                  <c:v>1.5457866109125291E-46</c:v>
                </c:pt>
                <c:pt idx="42">
                  <c:v>6.2534766581161808E-45</c:v>
                </c:pt>
                <c:pt idx="43">
                  <c:v>2.3747829286038507E-43</c:v>
                </c:pt>
                <c:pt idx="44">
                  <c:v>8.4655795826660215E-42</c:v>
                </c:pt>
                <c:pt idx="45">
                  <c:v>2.8328257961572633E-40</c:v>
                </c:pt>
                <c:pt idx="46">
                  <c:v>8.8984309261561256E-39</c:v>
                </c:pt>
                <c:pt idx="47">
                  <c:v>2.6238402624133903E-37</c:v>
                </c:pt>
                <c:pt idx="48">
                  <c:v>7.2625936171811041E-36</c:v>
                </c:pt>
                <c:pt idx="49">
                  <c:v>1.8870199367701982E-34</c:v>
                </c:pt>
                <c:pt idx="50">
                  <c:v>4.6024769999989011E-33</c:v>
                </c:pt>
                <c:pt idx="51">
                  <c:v>1.0537489586611543E-31</c:v>
                </c:pt>
                <c:pt idx="52">
                  <c:v>2.2647125321211003E-30</c:v>
                </c:pt>
                <c:pt idx="53">
                  <c:v>4.5689815202685813E-29</c:v>
                </c:pt>
                <c:pt idx="54">
                  <c:v>8.6527889901049803E-28</c:v>
                </c:pt>
                <c:pt idx="55">
                  <c:v>1.5382368736219502E-26</c:v>
                </c:pt>
                <c:pt idx="56">
                  <c:v>2.5669695432376077E-25</c:v>
                </c:pt>
                <c:pt idx="57">
                  <c:v>4.0211345693770457E-24</c:v>
                </c:pt>
                <c:pt idx="58">
                  <c:v>5.9129865608159843E-23</c:v>
                </c:pt>
                <c:pt idx="59">
                  <c:v>8.1619808205872249E-22</c:v>
                </c:pt>
                <c:pt idx="60">
                  <c:v>1.0575834383856887E-20</c:v>
                </c:pt>
                <c:pt idx="61">
                  <c:v>1.2863646762799597E-19</c:v>
                </c:pt>
                <c:pt idx="62">
                  <c:v>1.4687367566860639E-18</c:v>
                </c:pt>
                <c:pt idx="63">
                  <c:v>1.574179363890688E-17</c:v>
                </c:pt>
                <c:pt idx="64">
                  <c:v>1.5837800181869561E-16</c:v>
                </c:pt>
                <c:pt idx="65">
                  <c:v>1.4957737150181824E-15</c:v>
                </c:pt>
                <c:pt idx="66">
                  <c:v>1.3260726816361881E-14</c:v>
                </c:pt>
                <c:pt idx="67">
                  <c:v>1.1035681368405808E-13</c:v>
                </c:pt>
                <c:pt idx="68">
                  <c:v>8.6210739492302436E-13</c:v>
                </c:pt>
                <c:pt idx="69">
                  <c:v>6.3219925740448387E-12</c:v>
                </c:pt>
                <c:pt idx="70">
                  <c:v>4.3518807433521984E-11</c:v>
                </c:pt>
                <c:pt idx="71">
                  <c:v>2.812097558119381E-10</c:v>
                </c:pt>
                <c:pt idx="72">
                  <c:v>1.7057452642097153E-9</c:v>
                </c:pt>
                <c:pt idx="73">
                  <c:v>9.7124402123905726E-9</c:v>
                </c:pt>
                <c:pt idx="74">
                  <c:v>5.1912618551691736E-8</c:v>
                </c:pt>
                <c:pt idx="75">
                  <c:v>2.6046412048481911E-7</c:v>
                </c:pt>
                <c:pt idx="76">
                  <c:v>1.2267421026821221E-6</c:v>
                </c:pt>
                <c:pt idx="77">
                  <c:v>5.4236171862512591E-6</c:v>
                </c:pt>
                <c:pt idx="78">
                  <c:v>2.2508947020245564E-5</c:v>
                </c:pt>
                <c:pt idx="79">
                  <c:v>8.7690333744599091E-5</c:v>
                </c:pt>
                <c:pt idx="80">
                  <c:v>3.206850103125095E-4</c:v>
                </c:pt>
                <c:pt idx="81">
                  <c:v>1.1008698835773515E-3</c:v>
                </c:pt>
                <c:pt idx="82">
                  <c:v>3.5475107064779853E-3</c:v>
                </c:pt>
                <c:pt idx="83">
                  <c:v>1.0731040453678651E-2</c:v>
                </c:pt>
                <c:pt idx="84">
                  <c:v>3.0471255069704595E-2</c:v>
                </c:pt>
                <c:pt idx="85">
                  <c:v>8.1221170964927536E-2</c:v>
                </c:pt>
                <c:pt idx="86">
                  <c:v>0.20322566041917384</c:v>
                </c:pt>
                <c:pt idx="87">
                  <c:v>0.47732945432048762</c:v>
                </c:pt>
                <c:pt idx="88">
                  <c:v>1.0524181218624851</c:v>
                </c:pt>
                <c:pt idx="89">
                  <c:v>2.1781550668531642</c:v>
                </c:pt>
                <c:pt idx="90">
                  <c:v>4.2317467084720288</c:v>
                </c:pt>
                <c:pt idx="91">
                  <c:v>7.7175762444292655</c:v>
                </c:pt>
                <c:pt idx="92">
                  <c:v>13.212122315144089</c:v>
                </c:pt>
                <c:pt idx="93">
                  <c:v>21.232182372753432</c:v>
                </c:pt>
                <c:pt idx="94">
                  <c:v>32.029272871788947</c:v>
                </c:pt>
                <c:pt idx="95">
                  <c:v>45.355495539715101</c:v>
                </c:pt>
                <c:pt idx="96">
                  <c:v>60.289703273355087</c:v>
                </c:pt>
                <c:pt idx="97">
                  <c:v>75.229256535020582</c:v>
                </c:pt>
                <c:pt idx="98">
                  <c:v>88.117219881226418</c:v>
                </c:pt>
                <c:pt idx="99">
                  <c:v>96.886930393597197</c:v>
                </c:pt>
                <c:pt idx="100">
                  <c:v>100</c:v>
                </c:pt>
                <c:pt idx="101">
                  <c:v>96.886930393597197</c:v>
                </c:pt>
                <c:pt idx="102">
                  <c:v>88.117219881226418</c:v>
                </c:pt>
                <c:pt idx="103">
                  <c:v>75.229256535020582</c:v>
                </c:pt>
                <c:pt idx="104">
                  <c:v>60.289703273355087</c:v>
                </c:pt>
                <c:pt idx="105">
                  <c:v>45.355495539715101</c:v>
                </c:pt>
                <c:pt idx="106">
                  <c:v>32.029272871788947</c:v>
                </c:pt>
                <c:pt idx="107">
                  <c:v>21.232182372753432</c:v>
                </c:pt>
                <c:pt idx="108">
                  <c:v>13.212122315144089</c:v>
                </c:pt>
                <c:pt idx="109">
                  <c:v>7.7175762444292655</c:v>
                </c:pt>
                <c:pt idx="110">
                  <c:v>4.2317467084720288</c:v>
                </c:pt>
                <c:pt idx="111">
                  <c:v>2.1781550668531642</c:v>
                </c:pt>
                <c:pt idx="112">
                  <c:v>1.0524181218620738</c:v>
                </c:pt>
                <c:pt idx="113">
                  <c:v>0.47732945432029256</c:v>
                </c:pt>
                <c:pt idx="114">
                  <c:v>0.20322566041908449</c:v>
                </c:pt>
                <c:pt idx="115">
                  <c:v>8.1221170964889233E-2</c:v>
                </c:pt>
                <c:pt idx="116">
                  <c:v>3.0471255069689222E-2</c:v>
                </c:pt>
                <c:pt idx="117">
                  <c:v>1.0731040453672685E-2</c:v>
                </c:pt>
                <c:pt idx="118">
                  <c:v>3.5475107064759748E-3</c:v>
                </c:pt>
                <c:pt idx="119">
                  <c:v>1.1008698835766925E-3</c:v>
                </c:pt>
                <c:pt idx="120">
                  <c:v>3.2068501031230729E-4</c:v>
                </c:pt>
                <c:pt idx="121">
                  <c:v>8.7690333744541154E-5</c:v>
                </c:pt>
                <c:pt idx="122">
                  <c:v>2.250894702022969E-5</c:v>
                </c:pt>
                <c:pt idx="123">
                  <c:v>5.4236171862472518E-6</c:v>
                </c:pt>
                <c:pt idx="124">
                  <c:v>1.2267421026811937E-6</c:v>
                </c:pt>
                <c:pt idx="125">
                  <c:v>2.6046412048461366E-7</c:v>
                </c:pt>
                <c:pt idx="126">
                  <c:v>5.1912618551649325E-8</c:v>
                </c:pt>
                <c:pt idx="127">
                  <c:v>9.7124402123821535E-9</c:v>
                </c:pt>
                <c:pt idx="128">
                  <c:v>1.7057452642081883E-9</c:v>
                </c:pt>
                <c:pt idx="129">
                  <c:v>2.8120975581168235E-10</c:v>
                </c:pt>
                <c:pt idx="130">
                  <c:v>4.3518807433480851E-11</c:v>
                </c:pt>
                <c:pt idx="131">
                  <c:v>6.3219925740386631E-12</c:v>
                </c:pt>
                <c:pt idx="132">
                  <c:v>8.6210739492214225E-13</c:v>
                </c:pt>
                <c:pt idx="133">
                  <c:v>1.1035681368394123E-13</c:v>
                </c:pt>
                <c:pt idx="134">
                  <c:v>1.3260726816347748E-14</c:v>
                </c:pt>
                <c:pt idx="135">
                  <c:v>1.4957737150165351E-15</c:v>
                </c:pt>
                <c:pt idx="136">
                  <c:v>1.5837800181851555E-16</c:v>
                </c:pt>
                <c:pt idx="137">
                  <c:v>1.5741793638888197E-17</c:v>
                </c:pt>
                <c:pt idx="138">
                  <c:v>1.4687367566842899E-18</c:v>
                </c:pt>
                <c:pt idx="139">
                  <c:v>1.2863646762783874E-19</c:v>
                </c:pt>
                <c:pt idx="140">
                  <c:v>1.0575834383843586E-20</c:v>
                </c:pt>
                <c:pt idx="141">
                  <c:v>8.1619808205767846E-22</c:v>
                </c:pt>
                <c:pt idx="142">
                  <c:v>5.9129865608080439E-23</c:v>
                </c:pt>
                <c:pt idx="143">
                  <c:v>4.0211345693715018E-24</c:v>
                </c:pt>
                <c:pt idx="144">
                  <c:v>2.5669695432340693E-25</c:v>
                </c:pt>
                <c:pt idx="145">
                  <c:v>1.5382368736176E-26</c:v>
                </c:pt>
                <c:pt idx="146">
                  <c:v>8.6527889900798978E-28</c:v>
                </c:pt>
                <c:pt idx="147">
                  <c:v>4.5689815202549456E-29</c:v>
                </c:pt>
                <c:pt idx="148">
                  <c:v>2.2647125321141807E-30</c:v>
                </c:pt>
                <c:pt idx="149">
                  <c:v>1.0537489586579046E-31</c:v>
                </c:pt>
                <c:pt idx="150">
                  <c:v>4.6024769999843811E-33</c:v>
                </c:pt>
                <c:pt idx="151">
                  <c:v>1.8870199367671679E-34</c:v>
                </c:pt>
                <c:pt idx="152">
                  <c:v>7.2625936171690286E-36</c:v>
                </c:pt>
                <c:pt idx="153">
                  <c:v>2.6238402624089531E-37</c:v>
                </c:pt>
                <c:pt idx="154">
                  <c:v>8.8984309261409516E-39</c:v>
                </c:pt>
                <c:pt idx="155">
                  <c:v>2.8328257961523522E-40</c:v>
                </c:pt>
                <c:pt idx="156">
                  <c:v>8.4655795826511037E-42</c:v>
                </c:pt>
                <c:pt idx="157">
                  <c:v>2.374782928599531E-43</c:v>
                </c:pt>
                <c:pt idx="158">
                  <c:v>6.2534766581046284E-45</c:v>
                </c:pt>
                <c:pt idx="159">
                  <c:v>1.5457866109096513E-46</c:v>
                </c:pt>
                <c:pt idx="160">
                  <c:v>3.5868064553041278E-48</c:v>
                </c:pt>
                <c:pt idx="161">
                  <c:v>7.8126206544416332E-50</c:v>
                </c:pt>
                <c:pt idx="162">
                  <c:v>1.5974082589003483E-51</c:v>
                </c:pt>
                <c:pt idx="163">
                  <c:v>3.0659530977402581E-53</c:v>
                </c:pt>
                <c:pt idx="164">
                  <c:v>5.5238958483952429E-55</c:v>
                </c:pt>
                <c:pt idx="165">
                  <c:v>9.3423438872991522E-57</c:v>
                </c:pt>
                <c:pt idx="166">
                  <c:v>1.4831893920014751E-58</c:v>
                </c:pt>
                <c:pt idx="167">
                  <c:v>2.2103841881519267E-60</c:v>
                </c:pt>
                <c:pt idx="168">
                  <c:v>3.092212369274494E-62</c:v>
                </c:pt>
                <c:pt idx="169">
                  <c:v>4.0607032607854736E-64</c:v>
                </c:pt>
                <c:pt idx="170">
                  <c:v>5.0056858301711403E-66</c:v>
                </c:pt>
                <c:pt idx="171">
                  <c:v>5.7923702783876214E-68</c:v>
                </c:pt>
                <c:pt idx="172">
                  <c:v>6.2918656053490576E-70</c:v>
                </c:pt>
                <c:pt idx="173">
                  <c:v>6.4155360818581539E-72</c:v>
                </c:pt>
                <c:pt idx="174">
                  <c:v>6.1406855606699214E-74</c:v>
                </c:pt>
                <c:pt idx="175">
                  <c:v>5.5173579480914629E-76</c:v>
                </c:pt>
                <c:pt idx="176">
                  <c:v>4.6534586023461069E-78</c:v>
                </c:pt>
                <c:pt idx="177">
                  <c:v>3.6842656950722951E-80</c:v>
                </c:pt>
                <c:pt idx="178">
                  <c:v>2.7381448767671481E-82</c:v>
                </c:pt>
                <c:pt idx="179">
                  <c:v>1.9102591884322525E-84</c:v>
                </c:pt>
                <c:pt idx="180">
                  <c:v>1.2510036153985136E-86</c:v>
                </c:pt>
                <c:pt idx="181">
                  <c:v>7.6905114939444798E-89</c:v>
                </c:pt>
                <c:pt idx="182">
                  <c:v>4.4379487194687916E-91</c:v>
                </c:pt>
                <c:pt idx="183">
                  <c:v>2.4040291368945476E-93</c:v>
                </c:pt>
                <c:pt idx="184">
                  <c:v>1.2224400436072992E-95</c:v>
                </c:pt>
                <c:pt idx="185">
                  <c:v>5.8350663895452291E-98</c:v>
                </c:pt>
                <c:pt idx="186">
                  <c:v>2.6145348132435109E-100</c:v>
                </c:pt>
                <c:pt idx="187">
                  <c:v>1.0996980362647885E-102</c:v>
                </c:pt>
                <c:pt idx="188">
                  <c:v>4.341930458654102E-105</c:v>
                </c:pt>
                <c:pt idx="189">
                  <c:v>1.6092468607468821E-107</c:v>
                </c:pt>
                <c:pt idx="190">
                  <c:v>5.5987731485821871E-110</c:v>
                </c:pt>
                <c:pt idx="191">
                  <c:v>1.8284936854128421E-112</c:v>
                </c:pt>
                <c:pt idx="192">
                  <c:v>5.6056302997496667E-115</c:v>
                </c:pt>
                <c:pt idx="193">
                  <c:v>1.6131911557608958E-117</c:v>
                </c:pt>
                <c:pt idx="194">
                  <c:v>4.3579034688358675E-120</c:v>
                </c:pt>
                <c:pt idx="195">
                  <c:v>1.1050954047811087E-122</c:v>
                </c:pt>
                <c:pt idx="196">
                  <c:v>2.6305849633444819E-125</c:v>
                </c:pt>
                <c:pt idx="197">
                  <c:v>5.8780772177912378E-128</c:v>
                </c:pt>
                <c:pt idx="198">
                  <c:v>1.2329589963553878E-130</c:v>
                </c:pt>
                <c:pt idx="199">
                  <c:v>2.4276852183886125E-133</c:v>
                </c:pt>
                <c:pt idx="200">
                  <c:v>4.4871078433258026E-136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26-427E-A3EF-06FA4C05B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6190048"/>
        <c:axId val="1"/>
      </c:scatterChart>
      <c:valAx>
        <c:axId val="556190048"/>
        <c:scaling>
          <c:orientation val="minMax"/>
          <c:max val="25"/>
          <c:min val="1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H" sz="1200"/>
                  <a:t>time   [min]   </a:t>
                </a:r>
              </a:p>
            </c:rich>
          </c:tx>
          <c:layout>
            <c:manualLayout>
              <c:xMode val="edge"/>
              <c:yMode val="edge"/>
              <c:x val="0.51570469389000795"/>
              <c:y val="0.96087689038870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-10"/>
        <c:crossBetween val="midCat"/>
        <c:majorUnit val="1"/>
        <c:minorUnit val="0.2"/>
      </c:valAx>
      <c:valAx>
        <c:axId val="1"/>
        <c:scaling>
          <c:orientation val="minMax"/>
          <c:max val="110"/>
          <c:min val="-1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H" sz="1200"/>
                  <a:t>Signal  [mV]   </a:t>
                </a:r>
              </a:p>
            </c:rich>
          </c:tx>
          <c:layout>
            <c:manualLayout>
              <c:xMode val="edge"/>
              <c:yMode val="edge"/>
              <c:x val="1.9994628578404443E-2"/>
              <c:y val="0.2864695663042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56190048"/>
        <c:crossesAt val="0"/>
        <c:crossBetween val="midCat"/>
        <c:majorUnit val="20"/>
        <c:min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35135135135136"/>
          <c:y val="0.10516262208209667"/>
          <c:w val="0.77162162162162162"/>
          <c:h val="0.74378654527155652"/>
        </c:manualLayout>
      </c:layout>
      <c:scatterChart>
        <c:scatterStyle val="lineMarker"/>
        <c:varyColors val="0"/>
        <c:ser>
          <c:idx val="0"/>
          <c:order val="0"/>
          <c:tx>
            <c:strRef>
              <c:f>'Exercise 7_5'!$B$10</c:f>
              <c:strCache>
                <c:ptCount val="1"/>
                <c:pt idx="0">
                  <c:v>Hhyd [cm]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'Exercise 7_5'!$A$11:$A$26</c:f>
              <c:numCache>
                <c:formatCode>0.00E+00</c:formatCode>
                <c:ptCount val="16"/>
                <c:pt idx="0">
                  <c:v>4.4444400000000002E-2</c:v>
                </c:pt>
                <c:pt idx="1">
                  <c:v>6.4864900000000003E-2</c:v>
                </c:pt>
                <c:pt idx="2">
                  <c:v>8.2882899999999995E-2</c:v>
                </c:pt>
                <c:pt idx="3">
                  <c:v>9.9699700000000002E-2</c:v>
                </c:pt>
                <c:pt idx="4">
                  <c:v>0.12012</c:v>
                </c:pt>
                <c:pt idx="5">
                  <c:v>0.135736</c:v>
                </c:pt>
                <c:pt idx="6">
                  <c:v>0.15015000000000001</c:v>
                </c:pt>
                <c:pt idx="7">
                  <c:v>0.166967</c:v>
                </c:pt>
                <c:pt idx="8">
                  <c:v>0.18858900000000001</c:v>
                </c:pt>
                <c:pt idx="9">
                  <c:v>0.20660700000000001</c:v>
                </c:pt>
                <c:pt idx="10">
                  <c:v>0.221021</c:v>
                </c:pt>
                <c:pt idx="11">
                  <c:v>0.23663699999999999</c:v>
                </c:pt>
                <c:pt idx="12">
                  <c:v>0.239039</c:v>
                </c:pt>
                <c:pt idx="13">
                  <c:v>0.259459</c:v>
                </c:pt>
                <c:pt idx="14">
                  <c:v>0.27988000000000002</c:v>
                </c:pt>
                <c:pt idx="15">
                  <c:v>0.299099</c:v>
                </c:pt>
              </c:numCache>
            </c:numRef>
          </c:xVal>
          <c:yVal>
            <c:numRef>
              <c:f>'Exercise 7_5'!$B$11:$B$26</c:f>
              <c:numCache>
                <c:formatCode>0.00E+00</c:formatCode>
                <c:ptCount val="16"/>
                <c:pt idx="0">
                  <c:v>2.24114E-4</c:v>
                </c:pt>
                <c:pt idx="1">
                  <c:v>1.77486E-4</c:v>
                </c:pt>
                <c:pt idx="2">
                  <c:v>1.6559999999999999E-4</c:v>
                </c:pt>
                <c:pt idx="3">
                  <c:v>1.63771E-4</c:v>
                </c:pt>
                <c:pt idx="4">
                  <c:v>1.62857E-4</c:v>
                </c:pt>
                <c:pt idx="5">
                  <c:v>1.63771E-4</c:v>
                </c:pt>
                <c:pt idx="6">
                  <c:v>1.6102900000000001E-4</c:v>
                </c:pt>
                <c:pt idx="7">
                  <c:v>1.6011399999999999E-4</c:v>
                </c:pt>
                <c:pt idx="8">
                  <c:v>1.6468599999999999E-4</c:v>
                </c:pt>
                <c:pt idx="9">
                  <c:v>1.61943E-4</c:v>
                </c:pt>
                <c:pt idx="10">
                  <c:v>1.67429E-4</c:v>
                </c:pt>
                <c:pt idx="11">
                  <c:v>1.68343E-4</c:v>
                </c:pt>
                <c:pt idx="12">
                  <c:v>1.6559999999999999E-4</c:v>
                </c:pt>
                <c:pt idx="13">
                  <c:v>1.7017099999999999E-4</c:v>
                </c:pt>
                <c:pt idx="14">
                  <c:v>1.67429E-4</c:v>
                </c:pt>
                <c:pt idx="15">
                  <c:v>1.8022900000000001E-4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63-405A-9653-EA4ABA9CBD46}"/>
            </c:ext>
          </c:extLst>
        </c:ser>
        <c:ser>
          <c:idx val="1"/>
          <c:order val="1"/>
          <c:tx>
            <c:strRef>
              <c:f>'Exercise 7_5'!$H$10</c:f>
              <c:strCache>
                <c:ptCount val="1"/>
                <c:pt idx="0">
                  <c:v>Hhyd [cm]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'Exercise 7_5'!$G$11:$G$26</c:f>
              <c:numCache>
                <c:formatCode>0.00E+00</c:formatCode>
                <c:ptCount val="16"/>
                <c:pt idx="0">
                  <c:v>4.4444400000000002E-2</c:v>
                </c:pt>
                <c:pt idx="1">
                  <c:v>6.4864900000000003E-2</c:v>
                </c:pt>
                <c:pt idx="2">
                  <c:v>8.2882899999999995E-2</c:v>
                </c:pt>
                <c:pt idx="3">
                  <c:v>9.9699700000000002E-2</c:v>
                </c:pt>
                <c:pt idx="4">
                  <c:v>0.12012</c:v>
                </c:pt>
                <c:pt idx="5">
                  <c:v>0.135736</c:v>
                </c:pt>
                <c:pt idx="6">
                  <c:v>0.15015000000000001</c:v>
                </c:pt>
                <c:pt idx="7">
                  <c:v>0.166967</c:v>
                </c:pt>
                <c:pt idx="8">
                  <c:v>0.18858900000000001</c:v>
                </c:pt>
                <c:pt idx="9">
                  <c:v>0.20660700000000001</c:v>
                </c:pt>
                <c:pt idx="10">
                  <c:v>0.221021</c:v>
                </c:pt>
                <c:pt idx="11">
                  <c:v>0.23663699999999999</c:v>
                </c:pt>
                <c:pt idx="12">
                  <c:v>0.239039</c:v>
                </c:pt>
                <c:pt idx="13">
                  <c:v>0.259459</c:v>
                </c:pt>
                <c:pt idx="14">
                  <c:v>0.27988000000000002</c:v>
                </c:pt>
                <c:pt idx="15">
                  <c:v>0.299099</c:v>
                </c:pt>
              </c:numCache>
            </c:numRef>
          </c:xVal>
          <c:yVal>
            <c:numRef>
              <c:f>'Exercise 7_5'!$H$11:$H$26</c:f>
              <c:numCache>
                <c:formatCode>0.00E+00</c:formatCode>
                <c:ptCount val="16"/>
                <c:pt idx="0">
                  <c:v>2.8171400000000002E-4</c:v>
                </c:pt>
                <c:pt idx="1">
                  <c:v>2.3142900000000001E-4</c:v>
                </c:pt>
                <c:pt idx="2">
                  <c:v>2.14971E-4</c:v>
                </c:pt>
                <c:pt idx="3">
                  <c:v>2.0034299999999999E-4</c:v>
                </c:pt>
                <c:pt idx="4">
                  <c:v>1.9485699999999999E-4</c:v>
                </c:pt>
                <c:pt idx="5">
                  <c:v>1.9028599999999999E-4</c:v>
                </c:pt>
                <c:pt idx="6">
                  <c:v>1.89371E-4</c:v>
                </c:pt>
                <c:pt idx="7">
                  <c:v>1.93943E-4</c:v>
                </c:pt>
                <c:pt idx="8">
                  <c:v>1.9028599999999999E-4</c:v>
                </c:pt>
                <c:pt idx="9">
                  <c:v>1.9211400000000001E-4</c:v>
                </c:pt>
                <c:pt idx="10">
                  <c:v>1.9942899999999999E-4</c:v>
                </c:pt>
                <c:pt idx="11">
                  <c:v>2.0948599999999999E-4</c:v>
                </c:pt>
                <c:pt idx="12">
                  <c:v>2.04914E-4</c:v>
                </c:pt>
                <c:pt idx="13">
                  <c:v>2.0034299999999999E-4</c:v>
                </c:pt>
                <c:pt idx="14">
                  <c:v>2.1039999999999999E-4</c:v>
                </c:pt>
                <c:pt idx="15">
                  <c:v>2.0765700000000001E-4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63-405A-9653-EA4ABA9CBD46}"/>
            </c:ext>
          </c:extLst>
        </c:ser>
        <c:ser>
          <c:idx val="2"/>
          <c:order val="2"/>
          <c:tx>
            <c:strRef>
              <c:f>'Exercise 7_5'!$S$5</c:f>
              <c:strCache>
                <c:ptCount val="1"/>
                <c:pt idx="0">
                  <c:v>H hydroqu.
Calc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'Exercise 7_5'!$R$6:$R$67</c:f>
              <c:numCache>
                <c:formatCode>0.000</c:formatCode>
                <c:ptCount val="62"/>
                <c:pt idx="0">
                  <c:v>0.03</c:v>
                </c:pt>
                <c:pt idx="1">
                  <c:v>3.5000000000000003E-2</c:v>
                </c:pt>
                <c:pt idx="2">
                  <c:v>0.04</c:v>
                </c:pt>
                <c:pt idx="3">
                  <c:v>4.4999999999999998E-2</c:v>
                </c:pt>
                <c:pt idx="4">
                  <c:v>0.05</c:v>
                </c:pt>
                <c:pt idx="5">
                  <c:v>5.5E-2</c:v>
                </c:pt>
                <c:pt idx="6">
                  <c:v>0.06</c:v>
                </c:pt>
                <c:pt idx="7">
                  <c:v>6.5000000000000002E-2</c:v>
                </c:pt>
                <c:pt idx="8">
                  <c:v>7.0000000000000007E-2</c:v>
                </c:pt>
                <c:pt idx="9">
                  <c:v>7.4999999999999997E-2</c:v>
                </c:pt>
                <c:pt idx="10">
                  <c:v>0.08</c:v>
                </c:pt>
                <c:pt idx="11">
                  <c:v>8.5000000000000006E-2</c:v>
                </c:pt>
                <c:pt idx="12">
                  <c:v>0.09</c:v>
                </c:pt>
                <c:pt idx="13">
                  <c:v>9.5000000000000001E-2</c:v>
                </c:pt>
                <c:pt idx="14">
                  <c:v>0.1</c:v>
                </c:pt>
                <c:pt idx="15">
                  <c:v>0.105</c:v>
                </c:pt>
                <c:pt idx="16">
                  <c:v>0.11</c:v>
                </c:pt>
                <c:pt idx="17">
                  <c:v>0.115</c:v>
                </c:pt>
                <c:pt idx="18">
                  <c:v>0.12</c:v>
                </c:pt>
                <c:pt idx="19">
                  <c:v>0.125</c:v>
                </c:pt>
                <c:pt idx="20">
                  <c:v>0.13</c:v>
                </c:pt>
                <c:pt idx="21">
                  <c:v>0.13500000000000001</c:v>
                </c:pt>
                <c:pt idx="22">
                  <c:v>0.14000000000000001</c:v>
                </c:pt>
                <c:pt idx="23">
                  <c:v>0.14499999999999999</c:v>
                </c:pt>
                <c:pt idx="24">
                  <c:v>0.15</c:v>
                </c:pt>
                <c:pt idx="25">
                  <c:v>0.155</c:v>
                </c:pt>
                <c:pt idx="26">
                  <c:v>0.16</c:v>
                </c:pt>
                <c:pt idx="27">
                  <c:v>0.16500000000000001</c:v>
                </c:pt>
                <c:pt idx="28">
                  <c:v>0.17</c:v>
                </c:pt>
                <c:pt idx="29">
                  <c:v>0.17499999999999999</c:v>
                </c:pt>
                <c:pt idx="30">
                  <c:v>0.18</c:v>
                </c:pt>
                <c:pt idx="31">
                  <c:v>0.185</c:v>
                </c:pt>
                <c:pt idx="32">
                  <c:v>0.19</c:v>
                </c:pt>
                <c:pt idx="33">
                  <c:v>0.19500000000000001</c:v>
                </c:pt>
                <c:pt idx="34">
                  <c:v>0.2</c:v>
                </c:pt>
                <c:pt idx="35">
                  <c:v>0.20499999999999999</c:v>
                </c:pt>
                <c:pt idx="36">
                  <c:v>0.21</c:v>
                </c:pt>
                <c:pt idx="37">
                  <c:v>0.215</c:v>
                </c:pt>
                <c:pt idx="38">
                  <c:v>0.22</c:v>
                </c:pt>
                <c:pt idx="39">
                  <c:v>0.22500000000000001</c:v>
                </c:pt>
                <c:pt idx="40">
                  <c:v>0.23</c:v>
                </c:pt>
                <c:pt idx="41">
                  <c:v>0.23499999999999999</c:v>
                </c:pt>
                <c:pt idx="42">
                  <c:v>0.24</c:v>
                </c:pt>
                <c:pt idx="43">
                  <c:v>0.245</c:v>
                </c:pt>
                <c:pt idx="44">
                  <c:v>0.25</c:v>
                </c:pt>
                <c:pt idx="45">
                  <c:v>0.255</c:v>
                </c:pt>
                <c:pt idx="46">
                  <c:v>0.26</c:v>
                </c:pt>
                <c:pt idx="47">
                  <c:v>0.26500000000000001</c:v>
                </c:pt>
                <c:pt idx="48">
                  <c:v>0.27</c:v>
                </c:pt>
                <c:pt idx="49">
                  <c:v>0.27500000000000002</c:v>
                </c:pt>
                <c:pt idx="50">
                  <c:v>0.28000000000000003</c:v>
                </c:pt>
                <c:pt idx="51">
                  <c:v>0.28499999999999998</c:v>
                </c:pt>
                <c:pt idx="52">
                  <c:v>0.28999999999999998</c:v>
                </c:pt>
                <c:pt idx="53">
                  <c:v>0.29499999999999998</c:v>
                </c:pt>
                <c:pt idx="54">
                  <c:v>0.3</c:v>
                </c:pt>
                <c:pt idx="55">
                  <c:v>0.30499999999999999</c:v>
                </c:pt>
                <c:pt idx="56">
                  <c:v>0.31</c:v>
                </c:pt>
                <c:pt idx="57">
                  <c:v>0.315</c:v>
                </c:pt>
                <c:pt idx="58">
                  <c:v>0.32</c:v>
                </c:pt>
                <c:pt idx="59">
                  <c:v>0.32500000000000001</c:v>
                </c:pt>
                <c:pt idx="60">
                  <c:v>0.33</c:v>
                </c:pt>
                <c:pt idx="61">
                  <c:v>0.33500000000000002</c:v>
                </c:pt>
              </c:numCache>
            </c:numRef>
          </c:xVal>
          <c:yVal>
            <c:numRef>
              <c:f>'Exercise 7_5'!$S$6:$S$67</c:f>
              <c:numCache>
                <c:formatCode>0.00E+00</c:formatCode>
                <c:ptCount val="62"/>
                <c:pt idx="0">
                  <c:v>2.7132827659698147E-4</c:v>
                </c:pt>
                <c:pt idx="1">
                  <c:v>2.4711148641917756E-4</c:v>
                </c:pt>
                <c:pt idx="2">
                  <c:v>2.292626901175393E-4</c:v>
                </c:pt>
                <c:pt idx="3">
                  <c:v>2.1565922306667807E-4</c:v>
                </c:pt>
                <c:pt idx="4">
                  <c:v>2.050274864913608E-4</c:v>
                </c:pt>
                <c:pt idx="5">
                  <c:v>1.965570084437118E-4</c:v>
                </c:pt>
                <c:pt idx="6">
                  <c:v>1.8970747429181411E-4</c:v>
                </c:pt>
                <c:pt idx="7">
                  <c:v>1.8410482005972503E-4</c:v>
                </c:pt>
                <c:pt idx="8">
                  <c:v>1.7948185719319988E-4</c:v>
                </c:pt>
                <c:pt idx="9">
                  <c:v>1.756426474191259E-4</c:v>
                </c:pt>
                <c:pt idx="10">
                  <c:v>1.7244023703266845E-4</c:v>
                </c:pt>
                <c:pt idx="11">
                  <c:v>1.6976224967130702E-4</c:v>
                </c:pt>
                <c:pt idx="12">
                  <c:v>1.6752128149752555E-4</c:v>
                </c:pt>
                <c:pt idx="13">
                  <c:v>1.656483294817062E-4</c:v>
                </c:pt>
                <c:pt idx="14">
                  <c:v>1.6408819120015467E-4</c:v>
                </c:pt>
                <c:pt idx="15">
                  <c:v>1.627961789765469E-4</c:v>
                </c:pt>
                <c:pt idx="16">
                  <c:v>1.6173573016661788E-4</c:v>
                </c:pt>
                <c:pt idx="17">
                  <c:v>1.6087664084684432E-4</c:v>
                </c:pt>
                <c:pt idx="18">
                  <c:v>1.6019374108095676E-4</c:v>
                </c:pt>
                <c:pt idx="19">
                  <c:v>1.5966588812248888E-4</c:v>
                </c:pt>
                <c:pt idx="20">
                  <c:v>1.5927519195519995E-4</c:v>
                </c:pt>
                <c:pt idx="21">
                  <c:v>1.5900641293562564E-4</c:v>
                </c:pt>
                <c:pt idx="22">
                  <c:v>1.5884648851222511E-4</c:v>
                </c:pt>
                <c:pt idx="23">
                  <c:v>1.5878415786470452E-4</c:v>
                </c:pt>
                <c:pt idx="24">
                  <c:v>1.5880966161547586E-4</c:v>
                </c:pt>
                <c:pt idx="25">
                  <c:v>1.589144996614786E-4</c:v>
                </c:pt>
                <c:pt idx="26">
                  <c:v>1.5909123441253486E-4</c:v>
                </c:pt>
                <c:pt idx="27">
                  <c:v>1.5933332980454882E-4</c:v>
                </c:pt>
                <c:pt idx="28">
                  <c:v>1.5963501872214188E-4</c:v>
                </c:pt>
                <c:pt idx="29">
                  <c:v>1.5999119314883583E-4</c:v>
                </c:pt>
                <c:pt idx="30">
                  <c:v>1.6039731262553888E-4</c:v>
                </c:pt>
                <c:pt idx="31">
                  <c:v>1.6084932755360172E-4</c:v>
                </c:pt>
                <c:pt idx="32">
                  <c:v>1.6134361460791696E-4</c:v>
                </c:pt>
                <c:pt idx="33">
                  <c:v>1.6187692208646516E-4</c:v>
                </c:pt>
                <c:pt idx="34">
                  <c:v>1.624463234574289E-4</c:v>
                </c:pt>
                <c:pt idx="35">
                  <c:v>1.6304917770428994E-4</c:v>
                </c:pt>
                <c:pt idx="36">
                  <c:v>1.6368309533591275E-4</c:v>
                </c:pt>
                <c:pt idx="37">
                  <c:v>1.64345909139407E-4</c:v>
                </c:pt>
                <c:pt idx="38">
                  <c:v>1.6503564892123598E-4</c:v>
                </c:pt>
                <c:pt idx="39">
                  <c:v>1.6575051961617739E-4</c:v>
                </c:pt>
                <c:pt idx="40">
                  <c:v>1.6648888225163694E-4</c:v>
                </c:pt>
                <c:pt idx="41">
                  <c:v>1.6724923734204962E-4</c:v>
                </c:pt>
                <c:pt idx="42">
                  <c:v>1.6803021035898089E-4</c:v>
                </c:pt>
                <c:pt idx="43">
                  <c:v>1.6883053898039896E-4</c:v>
                </c:pt>
                <c:pt idx="44">
                  <c:v>1.6964906187003466E-4</c:v>
                </c:pt>
                <c:pt idx="45">
                  <c:v>1.7048470877681636E-4</c:v>
                </c:pt>
                <c:pt idx="46">
                  <c:v>1.7133649177667793E-4</c:v>
                </c:pt>
                <c:pt idx="47">
                  <c:v>1.7220349750586014E-4</c:v>
                </c:pt>
                <c:pt idx="48">
                  <c:v>1.7308488025717851E-4</c:v>
                </c:pt>
                <c:pt idx="49">
                  <c:v>1.7397985582942561E-4</c:v>
                </c:pt>
                <c:pt idx="50">
                  <c:v>1.7488769603576598E-4</c:v>
                </c:pt>
                <c:pt idx="51">
                  <c:v>1.7580772379019468E-4</c:v>
                </c:pt>
                <c:pt idx="52">
                  <c:v>1.7673930870229341E-4</c:v>
                </c:pt>
                <c:pt idx="53">
                  <c:v>1.7768186311997719E-4</c:v>
                </c:pt>
                <c:pt idx="54">
                  <c:v>1.786348385679668E-4</c:v>
                </c:pt>
                <c:pt idx="55">
                  <c:v>1.7959772253657507E-4</c:v>
                </c:pt>
                <c:pt idx="56">
                  <c:v>1.8057003558125592E-4</c:v>
                </c:pt>
                <c:pt idx="57">
                  <c:v>1.8155132869838685E-4</c:v>
                </c:pt>
                <c:pt idx="58">
                  <c:v>1.8254118094707177E-4</c:v>
                </c:pt>
                <c:pt idx="59">
                  <c:v>1.8353919729046972E-4</c:v>
                </c:pt>
                <c:pt idx="60">
                  <c:v>1.8454500663336648E-4</c:v>
                </c:pt>
                <c:pt idx="61">
                  <c:v>1.8555826003548598E-4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463-405A-9653-EA4ABA9CBD46}"/>
            </c:ext>
          </c:extLst>
        </c:ser>
        <c:ser>
          <c:idx val="3"/>
          <c:order val="3"/>
          <c:tx>
            <c:strRef>
              <c:f>'Exercise 7_5'!$T$5</c:f>
              <c:strCache>
                <c:ptCount val="1"/>
                <c:pt idx="0">
                  <c:v>H catechol
Calc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'Exercise 7_5'!$R$6:$R$67</c:f>
              <c:numCache>
                <c:formatCode>0.000</c:formatCode>
                <c:ptCount val="62"/>
                <c:pt idx="0">
                  <c:v>0.03</c:v>
                </c:pt>
                <c:pt idx="1">
                  <c:v>3.5000000000000003E-2</c:v>
                </c:pt>
                <c:pt idx="2">
                  <c:v>0.04</c:v>
                </c:pt>
                <c:pt idx="3">
                  <c:v>4.4999999999999998E-2</c:v>
                </c:pt>
                <c:pt idx="4">
                  <c:v>0.05</c:v>
                </c:pt>
                <c:pt idx="5">
                  <c:v>5.5E-2</c:v>
                </c:pt>
                <c:pt idx="6">
                  <c:v>0.06</c:v>
                </c:pt>
                <c:pt idx="7">
                  <c:v>6.5000000000000002E-2</c:v>
                </c:pt>
                <c:pt idx="8">
                  <c:v>7.0000000000000007E-2</c:v>
                </c:pt>
                <c:pt idx="9">
                  <c:v>7.4999999999999997E-2</c:v>
                </c:pt>
                <c:pt idx="10">
                  <c:v>0.08</c:v>
                </c:pt>
                <c:pt idx="11">
                  <c:v>8.5000000000000006E-2</c:v>
                </c:pt>
                <c:pt idx="12">
                  <c:v>0.09</c:v>
                </c:pt>
                <c:pt idx="13">
                  <c:v>9.5000000000000001E-2</c:v>
                </c:pt>
                <c:pt idx="14">
                  <c:v>0.1</c:v>
                </c:pt>
                <c:pt idx="15">
                  <c:v>0.105</c:v>
                </c:pt>
                <c:pt idx="16">
                  <c:v>0.11</c:v>
                </c:pt>
                <c:pt idx="17">
                  <c:v>0.115</c:v>
                </c:pt>
                <c:pt idx="18">
                  <c:v>0.12</c:v>
                </c:pt>
                <c:pt idx="19">
                  <c:v>0.125</c:v>
                </c:pt>
                <c:pt idx="20">
                  <c:v>0.13</c:v>
                </c:pt>
                <c:pt idx="21">
                  <c:v>0.13500000000000001</c:v>
                </c:pt>
                <c:pt idx="22">
                  <c:v>0.14000000000000001</c:v>
                </c:pt>
                <c:pt idx="23">
                  <c:v>0.14499999999999999</c:v>
                </c:pt>
                <c:pt idx="24">
                  <c:v>0.15</c:v>
                </c:pt>
                <c:pt idx="25">
                  <c:v>0.155</c:v>
                </c:pt>
                <c:pt idx="26">
                  <c:v>0.16</c:v>
                </c:pt>
                <c:pt idx="27">
                  <c:v>0.16500000000000001</c:v>
                </c:pt>
                <c:pt idx="28">
                  <c:v>0.17</c:v>
                </c:pt>
                <c:pt idx="29">
                  <c:v>0.17499999999999999</c:v>
                </c:pt>
                <c:pt idx="30">
                  <c:v>0.18</c:v>
                </c:pt>
                <c:pt idx="31">
                  <c:v>0.185</c:v>
                </c:pt>
                <c:pt idx="32">
                  <c:v>0.19</c:v>
                </c:pt>
                <c:pt idx="33">
                  <c:v>0.19500000000000001</c:v>
                </c:pt>
                <c:pt idx="34">
                  <c:v>0.2</c:v>
                </c:pt>
                <c:pt idx="35">
                  <c:v>0.20499999999999999</c:v>
                </c:pt>
                <c:pt idx="36">
                  <c:v>0.21</c:v>
                </c:pt>
                <c:pt idx="37">
                  <c:v>0.215</c:v>
                </c:pt>
                <c:pt idx="38">
                  <c:v>0.22</c:v>
                </c:pt>
                <c:pt idx="39">
                  <c:v>0.22500000000000001</c:v>
                </c:pt>
                <c:pt idx="40">
                  <c:v>0.23</c:v>
                </c:pt>
                <c:pt idx="41">
                  <c:v>0.23499999999999999</c:v>
                </c:pt>
                <c:pt idx="42">
                  <c:v>0.24</c:v>
                </c:pt>
                <c:pt idx="43">
                  <c:v>0.245</c:v>
                </c:pt>
                <c:pt idx="44">
                  <c:v>0.25</c:v>
                </c:pt>
                <c:pt idx="45">
                  <c:v>0.255</c:v>
                </c:pt>
                <c:pt idx="46">
                  <c:v>0.26</c:v>
                </c:pt>
                <c:pt idx="47">
                  <c:v>0.26500000000000001</c:v>
                </c:pt>
                <c:pt idx="48">
                  <c:v>0.27</c:v>
                </c:pt>
                <c:pt idx="49">
                  <c:v>0.27500000000000002</c:v>
                </c:pt>
                <c:pt idx="50">
                  <c:v>0.28000000000000003</c:v>
                </c:pt>
                <c:pt idx="51">
                  <c:v>0.28499999999999998</c:v>
                </c:pt>
                <c:pt idx="52">
                  <c:v>0.28999999999999998</c:v>
                </c:pt>
                <c:pt idx="53">
                  <c:v>0.29499999999999998</c:v>
                </c:pt>
                <c:pt idx="54">
                  <c:v>0.3</c:v>
                </c:pt>
                <c:pt idx="55">
                  <c:v>0.30499999999999999</c:v>
                </c:pt>
                <c:pt idx="56">
                  <c:v>0.31</c:v>
                </c:pt>
                <c:pt idx="57">
                  <c:v>0.315</c:v>
                </c:pt>
                <c:pt idx="58">
                  <c:v>0.32</c:v>
                </c:pt>
                <c:pt idx="59">
                  <c:v>0.32500000000000001</c:v>
                </c:pt>
                <c:pt idx="60">
                  <c:v>0.33</c:v>
                </c:pt>
                <c:pt idx="61">
                  <c:v>0.33500000000000002</c:v>
                </c:pt>
              </c:numCache>
            </c:numRef>
          </c:xVal>
          <c:yVal>
            <c:numRef>
              <c:f>'Exercise 7_5'!$T$6:$T$67</c:f>
              <c:numCache>
                <c:formatCode>0.00E+00</c:formatCode>
                <c:ptCount val="62"/>
                <c:pt idx="0">
                  <c:v>3.5099483216315667E-4</c:v>
                </c:pt>
                <c:pt idx="1">
                  <c:v>3.1831072537927106E-4</c:v>
                </c:pt>
                <c:pt idx="2">
                  <c:v>2.9414077365267418E-4</c:v>
                </c:pt>
                <c:pt idx="3">
                  <c:v>2.7564692529760302E-4</c:v>
                </c:pt>
                <c:pt idx="4">
                  <c:v>2.6112634930259995E-4</c:v>
                </c:pt>
                <c:pt idx="5">
                  <c:v>2.4949542593310082E-4</c:v>
                </c:pt>
                <c:pt idx="6">
                  <c:v>2.4003174203272973E-4</c:v>
                </c:pt>
                <c:pt idx="7">
                  <c:v>2.3223516541630323E-4</c:v>
                </c:pt>
                <c:pt idx="8">
                  <c:v>2.257484588086904E-4</c:v>
                </c:pt>
                <c:pt idx="9">
                  <c:v>2.203096482081285E-4</c:v>
                </c:pt>
                <c:pt idx="10">
                  <c:v>2.1572225311329544E-4</c:v>
                </c:pt>
                <c:pt idx="11">
                  <c:v>2.1183602372906263E-4</c:v>
                </c:pt>
                <c:pt idx="12">
                  <c:v>2.0853409910366334E-4</c:v>
                </c:pt>
                <c:pt idx="13">
                  <c:v>2.0572422059096594E-4</c:v>
                </c:pt>
                <c:pt idx="14">
                  <c:v>2.0333258127406523E-4</c:v>
                </c:pt>
                <c:pt idx="15">
                  <c:v>2.0129943269641876E-4</c:v>
                </c:pt>
                <c:pt idx="16">
                  <c:v>1.9957588975721911E-4</c:v>
                </c:pt>
                <c:pt idx="17">
                  <c:v>1.9812156911232112E-4</c:v>
                </c:pt>
                <c:pt idx="18">
                  <c:v>1.9690281797493704E-4</c:v>
                </c:pt>
                <c:pt idx="19">
                  <c:v>1.9589136800416518E-4</c:v>
                </c:pt>
                <c:pt idx="20">
                  <c:v>1.9506329983462727E-4</c:v>
                </c:pt>
                <c:pt idx="21">
                  <c:v>1.9439823771063059E-4</c:v>
                </c:pt>
                <c:pt idx="22">
                  <c:v>1.938787166987243E-4</c:v>
                </c:pt>
                <c:pt idx="23">
                  <c:v>1.9348968082179567E-4</c:v>
                </c:pt>
                <c:pt idx="24">
                  <c:v>1.9321808156634682E-4</c:v>
                </c:pt>
                <c:pt idx="25">
                  <c:v>1.9305255409804109E-4</c:v>
                </c:pt>
                <c:pt idx="26">
                  <c:v>1.9298315418683374E-4</c:v>
                </c:pt>
                <c:pt idx="27">
                  <c:v>1.9300114296389774E-4</c:v>
                </c:pt>
                <c:pt idx="28">
                  <c:v>1.930988096626208E-4</c:v>
                </c:pt>
                <c:pt idx="29">
                  <c:v>1.9326932474686079E-4</c:v>
                </c:pt>
                <c:pt idx="30">
                  <c:v>1.9350661751782464E-4</c:v>
                </c:pt>
                <c:pt idx="31">
                  <c:v>1.938052735684806E-4</c:v>
                </c:pt>
                <c:pt idx="32">
                  <c:v>1.9416044842937943E-4</c:v>
                </c:pt>
                <c:pt idx="33">
                  <c:v>1.9456779449973308E-4</c:v>
                </c:pt>
                <c:pt idx="34">
                  <c:v>1.950233989388325E-4</c:v>
                </c:pt>
                <c:pt idx="35">
                  <c:v>1.9552373064652556E-4</c:v>
                </c:pt>
                <c:pt idx="36">
                  <c:v>1.9606559481791274E-4</c:v>
                </c:pt>
                <c:pt idx="37">
                  <c:v>1.9664609383924787E-4</c:v>
                </c:pt>
                <c:pt idx="38">
                  <c:v>1.9726259351621639E-4</c:v>
                </c:pt>
                <c:pt idx="39">
                  <c:v>1.9791269380510938E-4</c:v>
                </c:pt>
                <c:pt idx="40">
                  <c:v>1.9859420336167089E-4</c:v>
                </c:pt>
                <c:pt idx="41">
                  <c:v>1.993051173390284E-4</c:v>
                </c:pt>
                <c:pt idx="42">
                  <c:v>2.0004359796088229E-4</c:v>
                </c:pt>
                <c:pt idx="43">
                  <c:v>2.0080795747348779E-4</c:v>
                </c:pt>
                <c:pt idx="44">
                  <c:v>2.0159664314339982E-4</c:v>
                </c:pt>
                <c:pt idx="45">
                  <c:v>2.0240822402018861E-4</c:v>
                </c:pt>
                <c:pt idx="46">
                  <c:v>2.0324137922653432E-4</c:v>
                </c:pt>
                <c:pt idx="47">
                  <c:v>2.040948875739715E-4</c:v>
                </c:pt>
                <c:pt idx="48">
                  <c:v>2.0496761833243944E-4</c:v>
                </c:pt>
                <c:pt idx="49">
                  <c:v>2.0585852300679109E-4</c:v>
                </c:pt>
                <c:pt idx="50">
                  <c:v>2.0676662799438977E-4</c:v>
                </c:pt>
                <c:pt idx="51">
                  <c:v>2.0769102801559091E-4</c:v>
                </c:pt>
                <c:pt idx="52">
                  <c:v>2.086308802238289E-4</c:v>
                </c:pt>
                <c:pt idx="53">
                  <c:v>2.0958539891467813E-4</c:v>
                </c:pt>
                <c:pt idx="54">
                  <c:v>2.1055385076400795E-4</c:v>
                </c:pt>
                <c:pt idx="55">
                  <c:v>2.1153555053451614E-4</c:v>
                </c:pt>
                <c:pt idx="56">
                  <c:v>2.1252985719775856E-4</c:v>
                </c:pt>
                <c:pt idx="57">
                  <c:v>2.1353617042550973E-4</c:v>
                </c:pt>
                <c:pt idx="58">
                  <c:v>2.1455392741005834E-4</c:v>
                </c:pt>
                <c:pt idx="59">
                  <c:v>2.1558259997801375E-4</c:v>
                </c:pt>
                <c:pt idx="60">
                  <c:v>2.166216919664938E-4</c:v>
                </c:pt>
                <c:pt idx="61">
                  <c:v>2.1767073683428098E-4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463-405A-9653-EA4ABA9CB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0710376"/>
        <c:axId val="1"/>
      </c:scatterChart>
      <c:valAx>
        <c:axId val="470710376"/>
        <c:scaling>
          <c:orientation val="minMax"/>
          <c:max val="0.35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CH" sz="12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Superficial liquid velocity u</a:t>
                </a:r>
                <a:r>
                  <a:rPr lang="fr-CH" sz="1200" b="1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s </a:t>
                </a:r>
                <a:r>
                  <a:rPr lang="fr-CH" sz="12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[cm/s]   </a:t>
                </a:r>
              </a:p>
            </c:rich>
          </c:tx>
          <c:layout>
            <c:manualLayout>
              <c:xMode val="edge"/>
              <c:yMode val="edge"/>
              <c:x val="0.37972973065459387"/>
              <c:y val="0.9177828297275459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2.9999999999999997E-4"/>
          <c:min val="1E-4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H"/>
                  <a:t>HETP  [cm]        </a:t>
                </a:r>
              </a:p>
            </c:rich>
          </c:tx>
          <c:layout>
            <c:manualLayout>
              <c:xMode val="edge"/>
              <c:yMode val="edge"/>
              <c:x val="1.4864882437283346E-2"/>
              <c:y val="0.35755298274140207"/>
            </c:manualLayout>
          </c:layout>
          <c:overlay val="0"/>
          <c:spPr>
            <a:noFill/>
            <a:ln w="25400">
              <a:noFill/>
            </a:ln>
          </c:spPr>
        </c:title>
        <c:numFmt formatCode="0.0E+00" sourceLinked="0"/>
        <c:majorTickMark val="in"/>
        <c:min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70710376"/>
        <c:crosses val="autoZero"/>
        <c:crossBetween val="midCat"/>
        <c:majorUnit val="5.0000000000000002E-5"/>
        <c:minorUnit val="1.0000000000000001E-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9525</xdr:rowOff>
    </xdr:from>
    <xdr:to>
      <xdr:col>5</xdr:col>
      <xdr:colOff>200025</xdr:colOff>
      <xdr:row>48</xdr:row>
      <xdr:rowOff>19050</xdr:rowOff>
    </xdr:to>
    <xdr:graphicFrame macro="">
      <xdr:nvGraphicFramePr>
        <xdr:cNvPr id="3115" name="Chart 1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723900</xdr:colOff>
      <xdr:row>8</xdr:row>
      <xdr:rowOff>123825</xdr:rowOff>
    </xdr:from>
    <xdr:to>
      <xdr:col>20</xdr:col>
      <xdr:colOff>533400</xdr:colOff>
      <xdr:row>32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704850</xdr:colOff>
      <xdr:row>35</xdr:row>
      <xdr:rowOff>19050</xdr:rowOff>
    </xdr:from>
    <xdr:to>
      <xdr:col>20</xdr:col>
      <xdr:colOff>514350</xdr:colOff>
      <xdr:row>84</xdr:row>
      <xdr:rowOff>85725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31</xdr:row>
      <xdr:rowOff>28575</xdr:rowOff>
    </xdr:from>
    <xdr:to>
      <xdr:col>12</xdr:col>
      <xdr:colOff>190500</xdr:colOff>
      <xdr:row>61</xdr:row>
      <xdr:rowOff>152400</xdr:rowOff>
    </xdr:to>
    <xdr:graphicFrame macro="">
      <xdr:nvGraphicFramePr>
        <xdr:cNvPr id="1151" name="Chart 1">
          <a:extLst>
            <a:ext uri="{FF2B5EF4-FFF2-40B4-BE49-F238E27FC236}">
              <a16:creationId xmlns:a16="http://schemas.microsoft.com/office/drawing/2014/main" id="{00000000-0008-0000-0400-00007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152400</xdr:colOff>
      <xdr:row>41</xdr:row>
      <xdr:rowOff>152400</xdr:rowOff>
    </xdr:from>
    <xdr:ext cx="677621" cy="224625"/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400-000002040000}"/>
            </a:ext>
          </a:extLst>
        </xdr:cNvPr>
        <xdr:cNvSpPr txBox="1">
          <a:spLocks noChangeArrowheads="1"/>
        </xdr:cNvSpPr>
      </xdr:nvSpPr>
      <xdr:spPr bwMode="auto">
        <a:xfrm>
          <a:off x="5514975" y="7239000"/>
          <a:ext cx="677621" cy="2047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27432" rIns="0" bIns="0" anchor="t" upright="1">
          <a:spAutoFit/>
        </a:bodyPr>
        <a:lstStyle/>
        <a:p>
          <a:pPr algn="l" rtl="0">
            <a:defRPr sz="1000"/>
          </a:pPr>
          <a:r>
            <a:rPr lang="fr-CH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Catéchol</a:t>
          </a:r>
        </a:p>
      </xdr:txBody>
    </xdr:sp>
    <xdr:clientData/>
  </xdr:oneCellAnchor>
  <xdr:oneCellAnchor>
    <xdr:from>
      <xdr:col>4</xdr:col>
      <xdr:colOff>409575</xdr:colOff>
      <xdr:row>51</xdr:row>
      <xdr:rowOff>152400</xdr:rowOff>
    </xdr:from>
    <xdr:ext cx="1080238" cy="224625"/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400-000003040000}"/>
            </a:ext>
          </a:extLst>
        </xdr:cNvPr>
        <xdr:cNvSpPr txBox="1">
          <a:spLocks noChangeArrowheads="1"/>
        </xdr:cNvSpPr>
      </xdr:nvSpPr>
      <xdr:spPr bwMode="auto">
        <a:xfrm>
          <a:off x="3333750" y="8858250"/>
          <a:ext cx="1070678" cy="2047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27432" rIns="0" bIns="0" anchor="t" upright="1">
          <a:spAutoFit/>
        </a:bodyPr>
        <a:lstStyle/>
        <a:p>
          <a:pPr algn="l" rtl="0">
            <a:defRPr sz="1000"/>
          </a:pPr>
          <a:r>
            <a:rPr lang="fr-CH" sz="1200" b="1" i="0" u="none" strike="noStrike" baseline="0">
              <a:solidFill>
                <a:srgbClr val="0000FF"/>
              </a:solidFill>
              <a:latin typeface="Arial"/>
              <a:cs typeface="Arial"/>
            </a:rPr>
            <a:t>Hydroquinone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zoomScaleNormal="100" workbookViewId="0">
      <selection activeCell="N33" sqref="N33"/>
    </sheetView>
  </sheetViews>
  <sheetFormatPr baseColWidth="10" defaultColWidth="11.42578125" defaultRowHeight="12.75" x14ac:dyDescent="0.2"/>
  <cols>
    <col min="2" max="2" width="20.28515625" bestFit="1" customWidth="1"/>
    <col min="5" max="5" width="12.5703125" bestFit="1" customWidth="1"/>
    <col min="8" max="8" width="19.42578125" customWidth="1"/>
  </cols>
  <sheetData>
    <row r="1" spans="1:14" x14ac:dyDescent="0.2">
      <c r="A1" s="19" t="s">
        <v>80</v>
      </c>
    </row>
    <row r="3" spans="1:14" x14ac:dyDescent="0.2">
      <c r="A3" s="19" t="s">
        <v>81</v>
      </c>
    </row>
    <row r="4" spans="1:14" x14ac:dyDescent="0.2">
      <c r="A4" s="19" t="s">
        <v>82</v>
      </c>
    </row>
    <row r="7" spans="1:14" x14ac:dyDescent="0.2">
      <c r="C7" s="4" t="s">
        <v>13</v>
      </c>
      <c r="D7" s="4" t="s">
        <v>11</v>
      </c>
      <c r="E7" t="s">
        <v>14</v>
      </c>
      <c r="F7" s="4" t="s">
        <v>15</v>
      </c>
    </row>
    <row r="8" spans="1:14" x14ac:dyDescent="0.2">
      <c r="A8" s="6">
        <v>1</v>
      </c>
      <c r="B8" s="7" t="s">
        <v>16</v>
      </c>
      <c r="C8" s="7">
        <v>0.181311</v>
      </c>
      <c r="D8" s="7">
        <v>563251</v>
      </c>
      <c r="E8" s="7">
        <v>670000</v>
      </c>
      <c r="F8" s="8">
        <f t="shared" ref="F8:F18" si="0">$F$19*C8/$C$19</f>
        <v>8.0170767081129846</v>
      </c>
      <c r="G8" s="9" t="s">
        <v>17</v>
      </c>
      <c r="H8" s="9" t="s">
        <v>18</v>
      </c>
      <c r="I8" s="10" t="s">
        <v>13</v>
      </c>
      <c r="J8" s="10" t="s">
        <v>11</v>
      </c>
      <c r="K8" s="9" t="s">
        <v>14</v>
      </c>
      <c r="L8" s="10" t="s">
        <v>15</v>
      </c>
      <c r="M8" s="11" t="s">
        <v>19</v>
      </c>
      <c r="N8" s="11" t="s">
        <v>12</v>
      </c>
    </row>
    <row r="9" spans="1:14" x14ac:dyDescent="0.2">
      <c r="A9" s="4">
        <v>2</v>
      </c>
      <c r="B9" t="s">
        <v>20</v>
      </c>
      <c r="C9">
        <v>0.22315199999999999</v>
      </c>
      <c r="D9">
        <v>266814</v>
      </c>
      <c r="E9">
        <v>300000</v>
      </c>
      <c r="F9" s="12">
        <f t="shared" si="0"/>
        <v>9.8671713330621351</v>
      </c>
      <c r="G9" s="10">
        <v>1</v>
      </c>
      <c r="H9" s="9" t="s">
        <v>16</v>
      </c>
      <c r="I9" s="9">
        <v>0.181311</v>
      </c>
      <c r="J9" s="9">
        <v>563251</v>
      </c>
      <c r="K9" s="9">
        <v>670000</v>
      </c>
      <c r="L9" s="13">
        <v>8.0170767081129846</v>
      </c>
      <c r="M9" s="14">
        <f t="shared" ref="M9:M16" si="1">L9*0.5</f>
        <v>4.0085383540564923</v>
      </c>
      <c r="N9" s="17">
        <f t="shared" ref="N9:N16" si="2">LOG(K9)</f>
        <v>5.826074802700826</v>
      </c>
    </row>
    <row r="10" spans="1:14" x14ac:dyDescent="0.2">
      <c r="A10" s="4">
        <v>3</v>
      </c>
      <c r="B10" t="s">
        <v>21</v>
      </c>
      <c r="C10">
        <v>0.39888400000000002</v>
      </c>
      <c r="D10">
        <v>150175</v>
      </c>
      <c r="E10">
        <v>150000</v>
      </c>
      <c r="F10" s="12">
        <f t="shared" si="0"/>
        <v>17.637559914395375</v>
      </c>
      <c r="G10" s="10">
        <v>4</v>
      </c>
      <c r="H10" s="9" t="s">
        <v>22</v>
      </c>
      <c r="I10" s="9">
        <v>0.38772699999999999</v>
      </c>
      <c r="J10" s="9">
        <v>116619</v>
      </c>
      <c r="K10" s="9">
        <v>143000</v>
      </c>
      <c r="L10" s="13">
        <v>17.144227878101841</v>
      </c>
      <c r="M10" s="14">
        <f t="shared" si="1"/>
        <v>8.5721139390509205</v>
      </c>
      <c r="N10" s="17">
        <f t="shared" si="2"/>
        <v>5.1553360374650614</v>
      </c>
    </row>
    <row r="11" spans="1:14" x14ac:dyDescent="0.2">
      <c r="A11" s="6">
        <v>4</v>
      </c>
      <c r="B11" s="7" t="s">
        <v>22</v>
      </c>
      <c r="C11" s="7">
        <v>0.38772699999999999</v>
      </c>
      <c r="D11" s="7">
        <v>116619</v>
      </c>
      <c r="E11" s="7">
        <v>143000</v>
      </c>
      <c r="F11" s="8">
        <f t="shared" si="0"/>
        <v>17.144227878101841</v>
      </c>
      <c r="G11" s="10">
        <v>5</v>
      </c>
      <c r="H11" s="9" t="s">
        <v>23</v>
      </c>
      <c r="I11" s="9">
        <v>0.42677799999999999</v>
      </c>
      <c r="J11" s="9">
        <v>90561.2</v>
      </c>
      <c r="K11" s="9">
        <v>97000</v>
      </c>
      <c r="L11" s="13">
        <v>18.87095633102814</v>
      </c>
      <c r="M11" s="14">
        <f t="shared" si="1"/>
        <v>9.4354781655140698</v>
      </c>
      <c r="N11" s="17">
        <f t="shared" si="2"/>
        <v>4.9867717342662452</v>
      </c>
    </row>
    <row r="12" spans="1:14" x14ac:dyDescent="0.2">
      <c r="A12" s="6">
        <v>5</v>
      </c>
      <c r="B12" s="7" t="s">
        <v>23</v>
      </c>
      <c r="C12" s="7">
        <v>0.42677799999999999</v>
      </c>
      <c r="D12" s="7">
        <v>90561.2</v>
      </c>
      <c r="E12" s="7">
        <v>97000</v>
      </c>
      <c r="F12" s="8">
        <f t="shared" si="0"/>
        <v>18.87095633102814</v>
      </c>
      <c r="G12" s="10">
        <v>6</v>
      </c>
      <c r="H12" s="9" t="s">
        <v>24</v>
      </c>
      <c r="I12" s="9">
        <v>0.48535600000000001</v>
      </c>
      <c r="J12" s="9">
        <v>59187.6</v>
      </c>
      <c r="K12" s="9">
        <v>68000</v>
      </c>
      <c r="L12" s="13">
        <v>21.461115336316524</v>
      </c>
      <c r="M12" s="14">
        <f t="shared" si="1"/>
        <v>10.730557668158262</v>
      </c>
      <c r="N12" s="17">
        <f t="shared" si="2"/>
        <v>4.8325089127062366</v>
      </c>
    </row>
    <row r="13" spans="1:14" x14ac:dyDescent="0.2">
      <c r="A13" s="6">
        <v>6</v>
      </c>
      <c r="B13" s="7" t="s">
        <v>24</v>
      </c>
      <c r="C13" s="7">
        <v>0.48535600000000001</v>
      </c>
      <c r="D13" s="7">
        <v>59187.6</v>
      </c>
      <c r="E13" s="7">
        <v>68000</v>
      </c>
      <c r="F13" s="8">
        <f t="shared" si="0"/>
        <v>21.461115336316524</v>
      </c>
      <c r="G13" s="10">
        <v>8</v>
      </c>
      <c r="H13" s="9" t="s">
        <v>25</v>
      </c>
      <c r="I13" s="9">
        <v>0.54114399999999996</v>
      </c>
      <c r="J13" s="9">
        <v>35692.300000000003</v>
      </c>
      <c r="K13" s="9">
        <v>40000</v>
      </c>
      <c r="L13" s="13">
        <v>23.927908169582061</v>
      </c>
      <c r="M13" s="14">
        <f t="shared" si="1"/>
        <v>11.96395408479103</v>
      </c>
      <c r="N13" s="17">
        <f t="shared" si="2"/>
        <v>4.6020599913279625</v>
      </c>
    </row>
    <row r="14" spans="1:14" x14ac:dyDescent="0.2">
      <c r="A14" s="4">
        <v>7</v>
      </c>
      <c r="B14" t="s">
        <v>26</v>
      </c>
      <c r="C14">
        <v>0.52719700000000003</v>
      </c>
      <c r="D14">
        <v>40503.1</v>
      </c>
      <c r="E14">
        <v>44000</v>
      </c>
      <c r="F14" s="12">
        <f t="shared" si="0"/>
        <v>23.311209961265678</v>
      </c>
      <c r="G14" s="10">
        <v>11</v>
      </c>
      <c r="H14" s="9" t="s">
        <v>27</v>
      </c>
      <c r="I14" s="9">
        <v>0.64714099999999997</v>
      </c>
      <c r="J14" s="9">
        <v>16714.3</v>
      </c>
      <c r="K14" s="9">
        <v>17000</v>
      </c>
      <c r="L14" s="13">
        <v>28.614805709333378</v>
      </c>
      <c r="M14" s="14">
        <f t="shared" si="1"/>
        <v>14.307402854666689</v>
      </c>
      <c r="N14" s="17">
        <f t="shared" si="2"/>
        <v>4.2304489213782741</v>
      </c>
    </row>
    <row r="15" spans="1:14" x14ac:dyDescent="0.2">
      <c r="A15" s="6">
        <v>8</v>
      </c>
      <c r="B15" s="7" t="s">
        <v>25</v>
      </c>
      <c r="C15" s="7">
        <v>0.54114399999999996</v>
      </c>
      <c r="D15" s="7">
        <v>35692.300000000003</v>
      </c>
      <c r="E15" s="7">
        <v>40000</v>
      </c>
      <c r="F15" s="8">
        <f t="shared" si="0"/>
        <v>23.927908169582061</v>
      </c>
      <c r="G15" s="10">
        <v>13</v>
      </c>
      <c r="H15" s="9" t="s">
        <v>28</v>
      </c>
      <c r="I15" s="9">
        <v>0.76987399999999995</v>
      </c>
      <c r="J15" s="9">
        <v>5234.5200000000004</v>
      </c>
      <c r="K15" s="9">
        <v>5700</v>
      </c>
      <c r="L15" s="13">
        <v>34.041723412157978</v>
      </c>
      <c r="M15" s="14">
        <f t="shared" si="1"/>
        <v>17.020861706078989</v>
      </c>
      <c r="N15" s="17">
        <f t="shared" si="2"/>
        <v>3.7558748556724915</v>
      </c>
    </row>
    <row r="16" spans="1:14" x14ac:dyDescent="0.2">
      <c r="A16" s="4">
        <v>9</v>
      </c>
      <c r="B16" t="s">
        <v>29</v>
      </c>
      <c r="C16">
        <v>0.61924699999999999</v>
      </c>
      <c r="D16">
        <v>29696.1</v>
      </c>
      <c r="E16">
        <v>30000</v>
      </c>
      <c r="F16" s="12">
        <f t="shared" si="0"/>
        <v>27.381409292700617</v>
      </c>
      <c r="G16" s="10">
        <v>14</v>
      </c>
      <c r="H16" s="9" t="s">
        <v>30</v>
      </c>
      <c r="I16" s="9">
        <v>0.95397500000000002</v>
      </c>
      <c r="J16" s="9">
        <v>1332.92</v>
      </c>
      <c r="K16" s="9">
        <v>1350</v>
      </c>
      <c r="L16" s="13">
        <v>42.182166292293815</v>
      </c>
      <c r="M16" s="14">
        <f t="shared" si="1"/>
        <v>21.091083146146907</v>
      </c>
      <c r="N16" s="17">
        <f t="shared" si="2"/>
        <v>3.1303337684950061</v>
      </c>
    </row>
    <row r="17" spans="1:13" x14ac:dyDescent="0.2">
      <c r="A17" s="4">
        <v>10</v>
      </c>
      <c r="B17" t="s">
        <v>31</v>
      </c>
      <c r="C17">
        <v>0.61366799999999999</v>
      </c>
      <c r="D17">
        <v>18750.400000000001</v>
      </c>
      <c r="E17">
        <v>20100</v>
      </c>
      <c r="F17" s="12">
        <f t="shared" si="0"/>
        <v>27.134721165920869</v>
      </c>
      <c r="K17" s="15"/>
    </row>
    <row r="18" spans="1:13" x14ac:dyDescent="0.2">
      <c r="A18" s="6">
        <v>11</v>
      </c>
      <c r="B18" s="7" t="s">
        <v>27</v>
      </c>
      <c r="C18" s="7">
        <v>0.64714099999999997</v>
      </c>
      <c r="D18" s="7">
        <v>16714.3</v>
      </c>
      <c r="E18" s="7">
        <v>17000</v>
      </c>
      <c r="F18" s="8">
        <f t="shared" si="0"/>
        <v>28.614805709333378</v>
      </c>
    </row>
    <row r="19" spans="1:13" x14ac:dyDescent="0.2">
      <c r="A19" s="4">
        <v>12</v>
      </c>
      <c r="B19" t="s">
        <v>32</v>
      </c>
      <c r="C19">
        <v>0.73500699999999997</v>
      </c>
      <c r="D19">
        <v>12684.6</v>
      </c>
      <c r="E19">
        <v>14400</v>
      </c>
      <c r="F19" s="16">
        <v>32.5</v>
      </c>
    </row>
    <row r="20" spans="1:13" x14ac:dyDescent="0.2">
      <c r="A20" s="6">
        <v>13</v>
      </c>
      <c r="B20" s="7" t="s">
        <v>28</v>
      </c>
      <c r="C20" s="7">
        <v>0.76987399999999995</v>
      </c>
      <c r="D20" s="7">
        <v>5234.5200000000004</v>
      </c>
      <c r="E20" s="7">
        <v>5700</v>
      </c>
      <c r="F20" s="8">
        <f>$F$19*C20/$C$19</f>
        <v>34.041723412157978</v>
      </c>
    </row>
    <row r="21" spans="1:13" x14ac:dyDescent="0.2">
      <c r="A21" s="6">
        <v>14</v>
      </c>
      <c r="B21" s="7" t="s">
        <v>30</v>
      </c>
      <c r="C21" s="7">
        <v>0.95397500000000002</v>
      </c>
      <c r="D21" s="7">
        <v>1332.92</v>
      </c>
      <c r="E21" s="7">
        <v>1350</v>
      </c>
      <c r="F21" s="8">
        <f>$F$19*C21/$C$19</f>
        <v>42.182166292293815</v>
      </c>
    </row>
    <row r="25" spans="1:13" x14ac:dyDescent="0.2">
      <c r="K25" s="19"/>
      <c r="L25" s="20"/>
      <c r="M25" s="19"/>
    </row>
    <row r="32" spans="1:13" x14ac:dyDescent="0.2">
      <c r="H32" s="26" t="s">
        <v>108</v>
      </c>
      <c r="I32" s="27"/>
      <c r="J32" s="27"/>
    </row>
    <row r="33" spans="1:10" x14ac:dyDescent="0.2">
      <c r="A33" s="4"/>
      <c r="E33" s="12"/>
      <c r="H33" t="s">
        <v>48</v>
      </c>
      <c r="I33">
        <v>13.2</v>
      </c>
      <c r="J33" t="s">
        <v>52</v>
      </c>
    </row>
    <row r="34" spans="1:10" x14ac:dyDescent="0.2">
      <c r="A34" s="4"/>
      <c r="E34" s="12"/>
      <c r="H34" t="s">
        <v>49</v>
      </c>
      <c r="I34">
        <f>6.5019-0.1595*I33</f>
        <v>4.3964999999999996</v>
      </c>
      <c r="J34" t="s">
        <v>54</v>
      </c>
    </row>
    <row r="35" spans="1:10" x14ac:dyDescent="0.2">
      <c r="H35" s="28" t="s">
        <v>50</v>
      </c>
      <c r="I35" s="29">
        <f>10^(I34)</f>
        <v>24917.243712538981</v>
      </c>
      <c r="J35" s="28" t="s">
        <v>53</v>
      </c>
    </row>
    <row r="36" spans="1:10" x14ac:dyDescent="0.2">
      <c r="A36" s="4"/>
      <c r="E36" s="16"/>
    </row>
    <row r="37" spans="1:10" x14ac:dyDescent="0.2">
      <c r="H37" s="26" t="s">
        <v>109</v>
      </c>
      <c r="I37" s="27"/>
      <c r="J37" s="27"/>
    </row>
    <row r="38" spans="1:10" x14ac:dyDescent="0.2">
      <c r="H38" t="s">
        <v>51</v>
      </c>
      <c r="I38">
        <v>480000</v>
      </c>
      <c r="J38" t="s">
        <v>53</v>
      </c>
    </row>
    <row r="39" spans="1:10" x14ac:dyDescent="0.2">
      <c r="H39" s="28" t="s">
        <v>48</v>
      </c>
      <c r="I39" s="30">
        <f>(LOG(I38)-6.5019)/(-0.1595)</f>
        <v>5.145196003914811</v>
      </c>
      <c r="J39" s="28" t="s">
        <v>52</v>
      </c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2"/>
  <sheetViews>
    <sheetView workbookViewId="0">
      <selection activeCell="B16" sqref="B16"/>
    </sheetView>
  </sheetViews>
  <sheetFormatPr baseColWidth="10" defaultColWidth="8.7109375" defaultRowHeight="12.75" x14ac:dyDescent="0.2"/>
  <cols>
    <col min="2" max="2" width="12.85546875" customWidth="1"/>
  </cols>
  <sheetData>
    <row r="2" spans="1:3" x14ac:dyDescent="0.2">
      <c r="A2" s="19" t="s">
        <v>83</v>
      </c>
    </row>
    <row r="3" spans="1:3" x14ac:dyDescent="0.2">
      <c r="A3" s="19" t="s">
        <v>84</v>
      </c>
    </row>
    <row r="7" spans="1:3" ht="18" x14ac:dyDescent="0.25">
      <c r="A7" s="22" t="s">
        <v>58</v>
      </c>
      <c r="B7" s="25">
        <v>8</v>
      </c>
      <c r="C7" s="23"/>
    </row>
    <row r="10" spans="1:3" ht="18" x14ac:dyDescent="0.25">
      <c r="A10" s="24" t="s">
        <v>56</v>
      </c>
      <c r="B10" s="68">
        <f>1/(1+10^(B7-$B$12))</f>
        <v>0.96171349611774537</v>
      </c>
      <c r="C10" s="24" t="s">
        <v>57</v>
      </c>
    </row>
    <row r="12" spans="1:3" ht="18" x14ac:dyDescent="0.25">
      <c r="A12" s="22" t="s">
        <v>55</v>
      </c>
      <c r="B12" s="22">
        <v>9.4</v>
      </c>
      <c r="C12" s="2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H13"/>
  <sheetViews>
    <sheetView zoomScale="140" zoomScaleNormal="140" workbookViewId="0">
      <selection activeCell="F17" sqref="F17"/>
    </sheetView>
  </sheetViews>
  <sheetFormatPr baseColWidth="10" defaultColWidth="11.42578125" defaultRowHeight="12.75" x14ac:dyDescent="0.2"/>
  <cols>
    <col min="1" max="1" width="12.42578125" customWidth="1"/>
    <col min="2" max="2" width="19.28515625" customWidth="1"/>
  </cols>
  <sheetData>
    <row r="3" spans="1:8" x14ac:dyDescent="0.2">
      <c r="A3" s="19" t="s">
        <v>85</v>
      </c>
      <c r="B3" s="4">
        <f>126.5/25</f>
        <v>5.0599999999999996</v>
      </c>
      <c r="C3" t="s">
        <v>45</v>
      </c>
    </row>
    <row r="6" spans="1:8" x14ac:dyDescent="0.2">
      <c r="A6" s="69" t="s">
        <v>86</v>
      </c>
      <c r="B6" s="10" t="s">
        <v>40</v>
      </c>
      <c r="C6" s="10" t="s">
        <v>41</v>
      </c>
      <c r="D6" s="10" t="s">
        <v>42</v>
      </c>
      <c r="E6" s="10" t="s">
        <v>43</v>
      </c>
      <c r="F6" s="10" t="s">
        <v>44</v>
      </c>
      <c r="G6" s="10" t="s">
        <v>46</v>
      </c>
    </row>
    <row r="7" spans="1:8" x14ac:dyDescent="0.2">
      <c r="A7" s="10">
        <v>1</v>
      </c>
      <c r="B7" s="10" t="s">
        <v>33</v>
      </c>
      <c r="C7" s="10">
        <v>65</v>
      </c>
      <c r="D7" s="18">
        <f>C7/$B$3</f>
        <v>12.845849802371543</v>
      </c>
      <c r="E7" s="18">
        <v>3.5</v>
      </c>
      <c r="F7" s="18">
        <f>E7/$B$3</f>
        <v>0.69169960474308301</v>
      </c>
      <c r="G7" s="65">
        <f>2*(D8-D7)/(F7+F8)</f>
        <v>0.99999999999999867</v>
      </c>
    </row>
    <row r="8" spans="1:8" x14ac:dyDescent="0.2">
      <c r="A8" s="10">
        <v>2</v>
      </c>
      <c r="B8" s="10" t="s">
        <v>34</v>
      </c>
      <c r="C8" s="10">
        <v>68.5</v>
      </c>
      <c r="D8" s="18">
        <f t="shared" ref="D8:D13" si="0">C8/$B$3</f>
        <v>13.537549407114625</v>
      </c>
      <c r="E8" s="18">
        <v>3.5</v>
      </c>
      <c r="F8" s="18">
        <f t="shared" ref="F8:F13" si="1">E8/$B$3</f>
        <v>0.69169960474308301</v>
      </c>
      <c r="G8" s="65"/>
    </row>
    <row r="9" spans="1:8" x14ac:dyDescent="0.2">
      <c r="A9" s="10">
        <v>3</v>
      </c>
      <c r="B9" s="10" t="s">
        <v>35</v>
      </c>
      <c r="C9" s="10">
        <v>74</v>
      </c>
      <c r="D9" s="18">
        <f t="shared" si="0"/>
        <v>14.624505928853756</v>
      </c>
      <c r="E9" s="18">
        <v>4</v>
      </c>
      <c r="F9" s="18">
        <f t="shared" si="1"/>
        <v>0.79051383399209496</v>
      </c>
      <c r="G9" s="10"/>
    </row>
    <row r="10" spans="1:8" x14ac:dyDescent="0.2">
      <c r="A10" s="10">
        <v>4</v>
      </c>
      <c r="B10" s="10" t="s">
        <v>36</v>
      </c>
      <c r="C10" s="10">
        <v>86.3</v>
      </c>
      <c r="D10" s="18">
        <f t="shared" si="0"/>
        <v>17.055335968379449</v>
      </c>
      <c r="E10" s="18">
        <v>5.5</v>
      </c>
      <c r="F10" s="18">
        <f t="shared" si="1"/>
        <v>1.0869565217391306</v>
      </c>
      <c r="G10" s="66">
        <f>2*(D11-D10)/(F11+F10)</f>
        <v>1.5652173913043457</v>
      </c>
    </row>
    <row r="11" spans="1:8" x14ac:dyDescent="0.2">
      <c r="A11" s="10">
        <v>5</v>
      </c>
      <c r="B11" s="10" t="s">
        <v>37</v>
      </c>
      <c r="C11" s="10">
        <v>95.3</v>
      </c>
      <c r="D11" s="18">
        <f t="shared" si="0"/>
        <v>18.83399209486166</v>
      </c>
      <c r="E11" s="18">
        <v>6</v>
      </c>
      <c r="F11" s="18">
        <f t="shared" si="1"/>
        <v>1.1857707509881423</v>
      </c>
      <c r="G11" s="66"/>
      <c r="H11" s="12"/>
    </row>
    <row r="12" spans="1:8" x14ac:dyDescent="0.2">
      <c r="A12" s="10">
        <v>6</v>
      </c>
      <c r="B12" s="10" t="s">
        <v>38</v>
      </c>
      <c r="C12" s="10">
        <v>114.7</v>
      </c>
      <c r="D12" s="18">
        <f t="shared" si="0"/>
        <v>22.667984189723324</v>
      </c>
      <c r="E12" s="18">
        <v>4</v>
      </c>
      <c r="F12" s="18">
        <f t="shared" si="1"/>
        <v>0.79051383399209496</v>
      </c>
      <c r="G12" s="66">
        <f>2*(D13-D12)/(F13+F12)</f>
        <v>2.5111111111111111</v>
      </c>
    </row>
    <row r="13" spans="1:8" x14ac:dyDescent="0.2">
      <c r="A13" s="10">
        <v>7</v>
      </c>
      <c r="B13" s="10" t="s">
        <v>39</v>
      </c>
      <c r="C13" s="10">
        <v>126</v>
      </c>
      <c r="D13" s="18">
        <f t="shared" si="0"/>
        <v>24.901185770750992</v>
      </c>
      <c r="E13" s="18">
        <v>5</v>
      </c>
      <c r="F13" s="18">
        <f t="shared" si="1"/>
        <v>0.98814229249011865</v>
      </c>
      <c r="G13" s="66"/>
    </row>
  </sheetData>
  <mergeCells count="3">
    <mergeCell ref="G7:G8"/>
    <mergeCell ref="G10:G11"/>
    <mergeCell ref="G12:G13"/>
  </mergeCells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8"/>
  <sheetViews>
    <sheetView workbookViewId="0">
      <selection activeCell="P5" sqref="P5"/>
    </sheetView>
  </sheetViews>
  <sheetFormatPr baseColWidth="10" defaultColWidth="11.42578125" defaultRowHeight="12.75" x14ac:dyDescent="0.2"/>
  <cols>
    <col min="1" max="1" width="14.42578125" customWidth="1"/>
    <col min="2" max="2" width="10.28515625" customWidth="1"/>
    <col min="3" max="3" width="12.42578125" bestFit="1" customWidth="1"/>
    <col min="4" max="4" width="9.140625" customWidth="1"/>
    <col min="5" max="5" width="12.42578125" bestFit="1" customWidth="1"/>
    <col min="6" max="8" width="9.140625" customWidth="1"/>
    <col min="9" max="9" width="12.42578125" bestFit="1" customWidth="1"/>
    <col min="258" max="258" width="9.140625" customWidth="1"/>
    <col min="259" max="259" width="12.42578125" bestFit="1" customWidth="1"/>
    <col min="260" max="260" width="9.140625" customWidth="1"/>
    <col min="261" max="261" width="12.42578125" bestFit="1" customWidth="1"/>
    <col min="262" max="264" width="9.140625" customWidth="1"/>
    <col min="265" max="265" width="12.42578125" bestFit="1" customWidth="1"/>
    <col min="514" max="514" width="9.140625" customWidth="1"/>
    <col min="515" max="515" width="12.42578125" bestFit="1" customWidth="1"/>
    <col min="516" max="516" width="9.140625" customWidth="1"/>
    <col min="517" max="517" width="12.42578125" bestFit="1" customWidth="1"/>
    <col min="518" max="520" width="9.140625" customWidth="1"/>
    <col min="521" max="521" width="12.42578125" bestFit="1" customWidth="1"/>
    <col min="770" max="770" width="9.140625" customWidth="1"/>
    <col min="771" max="771" width="12.42578125" bestFit="1" customWidth="1"/>
    <col min="772" max="772" width="9.140625" customWidth="1"/>
    <col min="773" max="773" width="12.42578125" bestFit="1" customWidth="1"/>
    <col min="774" max="776" width="9.140625" customWidth="1"/>
    <col min="777" max="777" width="12.42578125" bestFit="1" customWidth="1"/>
    <col min="1026" max="1026" width="9.140625" customWidth="1"/>
    <col min="1027" max="1027" width="12.42578125" bestFit="1" customWidth="1"/>
    <col min="1028" max="1028" width="9.140625" customWidth="1"/>
    <col min="1029" max="1029" width="12.42578125" bestFit="1" customWidth="1"/>
    <col min="1030" max="1032" width="9.140625" customWidth="1"/>
    <col min="1033" max="1033" width="12.42578125" bestFit="1" customWidth="1"/>
    <col min="1282" max="1282" width="9.140625" customWidth="1"/>
    <col min="1283" max="1283" width="12.42578125" bestFit="1" customWidth="1"/>
    <col min="1284" max="1284" width="9.140625" customWidth="1"/>
    <col min="1285" max="1285" width="12.42578125" bestFit="1" customWidth="1"/>
    <col min="1286" max="1288" width="9.140625" customWidth="1"/>
    <col min="1289" max="1289" width="12.42578125" bestFit="1" customWidth="1"/>
    <col min="1538" max="1538" width="9.140625" customWidth="1"/>
    <col min="1539" max="1539" width="12.42578125" bestFit="1" customWidth="1"/>
    <col min="1540" max="1540" width="9.140625" customWidth="1"/>
    <col min="1541" max="1541" width="12.42578125" bestFit="1" customWidth="1"/>
    <col min="1542" max="1544" width="9.140625" customWidth="1"/>
    <col min="1545" max="1545" width="12.42578125" bestFit="1" customWidth="1"/>
    <col min="1794" max="1794" width="9.140625" customWidth="1"/>
    <col min="1795" max="1795" width="12.42578125" bestFit="1" customWidth="1"/>
    <col min="1796" max="1796" width="9.140625" customWidth="1"/>
    <col min="1797" max="1797" width="12.42578125" bestFit="1" customWidth="1"/>
    <col min="1798" max="1800" width="9.140625" customWidth="1"/>
    <col min="1801" max="1801" width="12.42578125" bestFit="1" customWidth="1"/>
    <col min="2050" max="2050" width="9.140625" customWidth="1"/>
    <col min="2051" max="2051" width="12.42578125" bestFit="1" customWidth="1"/>
    <col min="2052" max="2052" width="9.140625" customWidth="1"/>
    <col min="2053" max="2053" width="12.42578125" bestFit="1" customWidth="1"/>
    <col min="2054" max="2056" width="9.140625" customWidth="1"/>
    <col min="2057" max="2057" width="12.42578125" bestFit="1" customWidth="1"/>
    <col min="2306" max="2306" width="9.140625" customWidth="1"/>
    <col min="2307" max="2307" width="12.42578125" bestFit="1" customWidth="1"/>
    <col min="2308" max="2308" width="9.140625" customWidth="1"/>
    <col min="2309" max="2309" width="12.42578125" bestFit="1" customWidth="1"/>
    <col min="2310" max="2312" width="9.140625" customWidth="1"/>
    <col min="2313" max="2313" width="12.42578125" bestFit="1" customWidth="1"/>
    <col min="2562" max="2562" width="9.140625" customWidth="1"/>
    <col min="2563" max="2563" width="12.42578125" bestFit="1" customWidth="1"/>
    <col min="2564" max="2564" width="9.140625" customWidth="1"/>
    <col min="2565" max="2565" width="12.42578125" bestFit="1" customWidth="1"/>
    <col min="2566" max="2568" width="9.140625" customWidth="1"/>
    <col min="2569" max="2569" width="12.42578125" bestFit="1" customWidth="1"/>
    <col min="2818" max="2818" width="9.140625" customWidth="1"/>
    <col min="2819" max="2819" width="12.42578125" bestFit="1" customWidth="1"/>
    <col min="2820" max="2820" width="9.140625" customWidth="1"/>
    <col min="2821" max="2821" width="12.42578125" bestFit="1" customWidth="1"/>
    <col min="2822" max="2824" width="9.140625" customWidth="1"/>
    <col min="2825" max="2825" width="12.42578125" bestFit="1" customWidth="1"/>
    <col min="3074" max="3074" width="9.140625" customWidth="1"/>
    <col min="3075" max="3075" width="12.42578125" bestFit="1" customWidth="1"/>
    <col min="3076" max="3076" width="9.140625" customWidth="1"/>
    <col min="3077" max="3077" width="12.42578125" bestFit="1" customWidth="1"/>
    <col min="3078" max="3080" width="9.140625" customWidth="1"/>
    <col min="3081" max="3081" width="12.42578125" bestFit="1" customWidth="1"/>
    <col min="3330" max="3330" width="9.140625" customWidth="1"/>
    <col min="3331" max="3331" width="12.42578125" bestFit="1" customWidth="1"/>
    <col min="3332" max="3332" width="9.140625" customWidth="1"/>
    <col min="3333" max="3333" width="12.42578125" bestFit="1" customWidth="1"/>
    <col min="3334" max="3336" width="9.140625" customWidth="1"/>
    <col min="3337" max="3337" width="12.42578125" bestFit="1" customWidth="1"/>
    <col min="3586" max="3586" width="9.140625" customWidth="1"/>
    <col min="3587" max="3587" width="12.42578125" bestFit="1" customWidth="1"/>
    <col min="3588" max="3588" width="9.140625" customWidth="1"/>
    <col min="3589" max="3589" width="12.42578125" bestFit="1" customWidth="1"/>
    <col min="3590" max="3592" width="9.140625" customWidth="1"/>
    <col min="3593" max="3593" width="12.42578125" bestFit="1" customWidth="1"/>
    <col min="3842" max="3842" width="9.140625" customWidth="1"/>
    <col min="3843" max="3843" width="12.42578125" bestFit="1" customWidth="1"/>
    <col min="3844" max="3844" width="9.140625" customWidth="1"/>
    <col min="3845" max="3845" width="12.42578125" bestFit="1" customWidth="1"/>
    <col min="3846" max="3848" width="9.140625" customWidth="1"/>
    <col min="3849" max="3849" width="12.42578125" bestFit="1" customWidth="1"/>
    <col min="4098" max="4098" width="9.140625" customWidth="1"/>
    <col min="4099" max="4099" width="12.42578125" bestFit="1" customWidth="1"/>
    <col min="4100" max="4100" width="9.140625" customWidth="1"/>
    <col min="4101" max="4101" width="12.42578125" bestFit="1" customWidth="1"/>
    <col min="4102" max="4104" width="9.140625" customWidth="1"/>
    <col min="4105" max="4105" width="12.42578125" bestFit="1" customWidth="1"/>
    <col min="4354" max="4354" width="9.140625" customWidth="1"/>
    <col min="4355" max="4355" width="12.42578125" bestFit="1" customWidth="1"/>
    <col min="4356" max="4356" width="9.140625" customWidth="1"/>
    <col min="4357" max="4357" width="12.42578125" bestFit="1" customWidth="1"/>
    <col min="4358" max="4360" width="9.140625" customWidth="1"/>
    <col min="4361" max="4361" width="12.42578125" bestFit="1" customWidth="1"/>
    <col min="4610" max="4610" width="9.140625" customWidth="1"/>
    <col min="4611" max="4611" width="12.42578125" bestFit="1" customWidth="1"/>
    <col min="4612" max="4612" width="9.140625" customWidth="1"/>
    <col min="4613" max="4613" width="12.42578125" bestFit="1" customWidth="1"/>
    <col min="4614" max="4616" width="9.140625" customWidth="1"/>
    <col min="4617" max="4617" width="12.42578125" bestFit="1" customWidth="1"/>
    <col min="4866" max="4866" width="9.140625" customWidth="1"/>
    <col min="4867" max="4867" width="12.42578125" bestFit="1" customWidth="1"/>
    <col min="4868" max="4868" width="9.140625" customWidth="1"/>
    <col min="4869" max="4869" width="12.42578125" bestFit="1" customWidth="1"/>
    <col min="4870" max="4872" width="9.140625" customWidth="1"/>
    <col min="4873" max="4873" width="12.42578125" bestFit="1" customWidth="1"/>
    <col min="5122" max="5122" width="9.140625" customWidth="1"/>
    <col min="5123" max="5123" width="12.42578125" bestFit="1" customWidth="1"/>
    <col min="5124" max="5124" width="9.140625" customWidth="1"/>
    <col min="5125" max="5125" width="12.42578125" bestFit="1" customWidth="1"/>
    <col min="5126" max="5128" width="9.140625" customWidth="1"/>
    <col min="5129" max="5129" width="12.42578125" bestFit="1" customWidth="1"/>
    <col min="5378" max="5378" width="9.140625" customWidth="1"/>
    <col min="5379" max="5379" width="12.42578125" bestFit="1" customWidth="1"/>
    <col min="5380" max="5380" width="9.140625" customWidth="1"/>
    <col min="5381" max="5381" width="12.42578125" bestFit="1" customWidth="1"/>
    <col min="5382" max="5384" width="9.140625" customWidth="1"/>
    <col min="5385" max="5385" width="12.42578125" bestFit="1" customWidth="1"/>
    <col min="5634" max="5634" width="9.140625" customWidth="1"/>
    <col min="5635" max="5635" width="12.42578125" bestFit="1" customWidth="1"/>
    <col min="5636" max="5636" width="9.140625" customWidth="1"/>
    <col min="5637" max="5637" width="12.42578125" bestFit="1" customWidth="1"/>
    <col min="5638" max="5640" width="9.140625" customWidth="1"/>
    <col min="5641" max="5641" width="12.42578125" bestFit="1" customWidth="1"/>
    <col min="5890" max="5890" width="9.140625" customWidth="1"/>
    <col min="5891" max="5891" width="12.42578125" bestFit="1" customWidth="1"/>
    <col min="5892" max="5892" width="9.140625" customWidth="1"/>
    <col min="5893" max="5893" width="12.42578125" bestFit="1" customWidth="1"/>
    <col min="5894" max="5896" width="9.140625" customWidth="1"/>
    <col min="5897" max="5897" width="12.42578125" bestFit="1" customWidth="1"/>
    <col min="6146" max="6146" width="9.140625" customWidth="1"/>
    <col min="6147" max="6147" width="12.42578125" bestFit="1" customWidth="1"/>
    <col min="6148" max="6148" width="9.140625" customWidth="1"/>
    <col min="6149" max="6149" width="12.42578125" bestFit="1" customWidth="1"/>
    <col min="6150" max="6152" width="9.140625" customWidth="1"/>
    <col min="6153" max="6153" width="12.42578125" bestFit="1" customWidth="1"/>
    <col min="6402" max="6402" width="9.140625" customWidth="1"/>
    <col min="6403" max="6403" width="12.42578125" bestFit="1" customWidth="1"/>
    <col min="6404" max="6404" width="9.140625" customWidth="1"/>
    <col min="6405" max="6405" width="12.42578125" bestFit="1" customWidth="1"/>
    <col min="6406" max="6408" width="9.140625" customWidth="1"/>
    <col min="6409" max="6409" width="12.42578125" bestFit="1" customWidth="1"/>
    <col min="6658" max="6658" width="9.140625" customWidth="1"/>
    <col min="6659" max="6659" width="12.42578125" bestFit="1" customWidth="1"/>
    <col min="6660" max="6660" width="9.140625" customWidth="1"/>
    <col min="6661" max="6661" width="12.42578125" bestFit="1" customWidth="1"/>
    <col min="6662" max="6664" width="9.140625" customWidth="1"/>
    <col min="6665" max="6665" width="12.42578125" bestFit="1" customWidth="1"/>
    <col min="6914" max="6914" width="9.140625" customWidth="1"/>
    <col min="6915" max="6915" width="12.42578125" bestFit="1" customWidth="1"/>
    <col min="6916" max="6916" width="9.140625" customWidth="1"/>
    <col min="6917" max="6917" width="12.42578125" bestFit="1" customWidth="1"/>
    <col min="6918" max="6920" width="9.140625" customWidth="1"/>
    <col min="6921" max="6921" width="12.42578125" bestFit="1" customWidth="1"/>
    <col min="7170" max="7170" width="9.140625" customWidth="1"/>
    <col min="7171" max="7171" width="12.42578125" bestFit="1" customWidth="1"/>
    <col min="7172" max="7172" width="9.140625" customWidth="1"/>
    <col min="7173" max="7173" width="12.42578125" bestFit="1" customWidth="1"/>
    <col min="7174" max="7176" width="9.140625" customWidth="1"/>
    <col min="7177" max="7177" width="12.42578125" bestFit="1" customWidth="1"/>
    <col min="7426" max="7426" width="9.140625" customWidth="1"/>
    <col min="7427" max="7427" width="12.42578125" bestFit="1" customWidth="1"/>
    <col min="7428" max="7428" width="9.140625" customWidth="1"/>
    <col min="7429" max="7429" width="12.42578125" bestFit="1" customWidth="1"/>
    <col min="7430" max="7432" width="9.140625" customWidth="1"/>
    <col min="7433" max="7433" width="12.42578125" bestFit="1" customWidth="1"/>
    <col min="7682" max="7682" width="9.140625" customWidth="1"/>
    <col min="7683" max="7683" width="12.42578125" bestFit="1" customWidth="1"/>
    <col min="7684" max="7684" width="9.140625" customWidth="1"/>
    <col min="7685" max="7685" width="12.42578125" bestFit="1" customWidth="1"/>
    <col min="7686" max="7688" width="9.140625" customWidth="1"/>
    <col min="7689" max="7689" width="12.42578125" bestFit="1" customWidth="1"/>
    <col min="7938" max="7938" width="9.140625" customWidth="1"/>
    <col min="7939" max="7939" width="12.42578125" bestFit="1" customWidth="1"/>
    <col min="7940" max="7940" width="9.140625" customWidth="1"/>
    <col min="7941" max="7941" width="12.42578125" bestFit="1" customWidth="1"/>
    <col min="7942" max="7944" width="9.140625" customWidth="1"/>
    <col min="7945" max="7945" width="12.42578125" bestFit="1" customWidth="1"/>
    <col min="8194" max="8194" width="9.140625" customWidth="1"/>
    <col min="8195" max="8195" width="12.42578125" bestFit="1" customWidth="1"/>
    <col min="8196" max="8196" width="9.140625" customWidth="1"/>
    <col min="8197" max="8197" width="12.42578125" bestFit="1" customWidth="1"/>
    <col min="8198" max="8200" width="9.140625" customWidth="1"/>
    <col min="8201" max="8201" width="12.42578125" bestFit="1" customWidth="1"/>
    <col min="8450" max="8450" width="9.140625" customWidth="1"/>
    <col min="8451" max="8451" width="12.42578125" bestFit="1" customWidth="1"/>
    <col min="8452" max="8452" width="9.140625" customWidth="1"/>
    <col min="8453" max="8453" width="12.42578125" bestFit="1" customWidth="1"/>
    <col min="8454" max="8456" width="9.140625" customWidth="1"/>
    <col min="8457" max="8457" width="12.42578125" bestFit="1" customWidth="1"/>
    <col min="8706" max="8706" width="9.140625" customWidth="1"/>
    <col min="8707" max="8707" width="12.42578125" bestFit="1" customWidth="1"/>
    <col min="8708" max="8708" width="9.140625" customWidth="1"/>
    <col min="8709" max="8709" width="12.42578125" bestFit="1" customWidth="1"/>
    <col min="8710" max="8712" width="9.140625" customWidth="1"/>
    <col min="8713" max="8713" width="12.42578125" bestFit="1" customWidth="1"/>
    <col min="8962" max="8962" width="9.140625" customWidth="1"/>
    <col min="8963" max="8963" width="12.42578125" bestFit="1" customWidth="1"/>
    <col min="8964" max="8964" width="9.140625" customWidth="1"/>
    <col min="8965" max="8965" width="12.42578125" bestFit="1" customWidth="1"/>
    <col min="8966" max="8968" width="9.140625" customWidth="1"/>
    <col min="8969" max="8969" width="12.42578125" bestFit="1" customWidth="1"/>
    <col min="9218" max="9218" width="9.140625" customWidth="1"/>
    <col min="9219" max="9219" width="12.42578125" bestFit="1" customWidth="1"/>
    <col min="9220" max="9220" width="9.140625" customWidth="1"/>
    <col min="9221" max="9221" width="12.42578125" bestFit="1" customWidth="1"/>
    <col min="9222" max="9224" width="9.140625" customWidth="1"/>
    <col min="9225" max="9225" width="12.42578125" bestFit="1" customWidth="1"/>
    <col min="9474" max="9474" width="9.140625" customWidth="1"/>
    <col min="9475" max="9475" width="12.42578125" bestFit="1" customWidth="1"/>
    <col min="9476" max="9476" width="9.140625" customWidth="1"/>
    <col min="9477" max="9477" width="12.42578125" bestFit="1" customWidth="1"/>
    <col min="9478" max="9480" width="9.140625" customWidth="1"/>
    <col min="9481" max="9481" width="12.42578125" bestFit="1" customWidth="1"/>
    <col min="9730" max="9730" width="9.140625" customWidth="1"/>
    <col min="9731" max="9731" width="12.42578125" bestFit="1" customWidth="1"/>
    <col min="9732" max="9732" width="9.140625" customWidth="1"/>
    <col min="9733" max="9733" width="12.42578125" bestFit="1" customWidth="1"/>
    <col min="9734" max="9736" width="9.140625" customWidth="1"/>
    <col min="9737" max="9737" width="12.42578125" bestFit="1" customWidth="1"/>
    <col min="9986" max="9986" width="9.140625" customWidth="1"/>
    <col min="9987" max="9987" width="12.42578125" bestFit="1" customWidth="1"/>
    <col min="9988" max="9988" width="9.140625" customWidth="1"/>
    <col min="9989" max="9989" width="12.42578125" bestFit="1" customWidth="1"/>
    <col min="9990" max="9992" width="9.140625" customWidth="1"/>
    <col min="9993" max="9993" width="12.42578125" bestFit="1" customWidth="1"/>
    <col min="10242" max="10242" width="9.140625" customWidth="1"/>
    <col min="10243" max="10243" width="12.42578125" bestFit="1" customWidth="1"/>
    <col min="10244" max="10244" width="9.140625" customWidth="1"/>
    <col min="10245" max="10245" width="12.42578125" bestFit="1" customWidth="1"/>
    <col min="10246" max="10248" width="9.140625" customWidth="1"/>
    <col min="10249" max="10249" width="12.42578125" bestFit="1" customWidth="1"/>
    <col min="10498" max="10498" width="9.140625" customWidth="1"/>
    <col min="10499" max="10499" width="12.42578125" bestFit="1" customWidth="1"/>
    <col min="10500" max="10500" width="9.140625" customWidth="1"/>
    <col min="10501" max="10501" width="12.42578125" bestFit="1" customWidth="1"/>
    <col min="10502" max="10504" width="9.140625" customWidth="1"/>
    <col min="10505" max="10505" width="12.42578125" bestFit="1" customWidth="1"/>
    <col min="10754" max="10754" width="9.140625" customWidth="1"/>
    <col min="10755" max="10755" width="12.42578125" bestFit="1" customWidth="1"/>
    <col min="10756" max="10756" width="9.140625" customWidth="1"/>
    <col min="10757" max="10757" width="12.42578125" bestFit="1" customWidth="1"/>
    <col min="10758" max="10760" width="9.140625" customWidth="1"/>
    <col min="10761" max="10761" width="12.42578125" bestFit="1" customWidth="1"/>
    <col min="11010" max="11010" width="9.140625" customWidth="1"/>
    <col min="11011" max="11011" width="12.42578125" bestFit="1" customWidth="1"/>
    <col min="11012" max="11012" width="9.140625" customWidth="1"/>
    <col min="11013" max="11013" width="12.42578125" bestFit="1" customWidth="1"/>
    <col min="11014" max="11016" width="9.140625" customWidth="1"/>
    <col min="11017" max="11017" width="12.42578125" bestFit="1" customWidth="1"/>
    <col min="11266" max="11266" width="9.140625" customWidth="1"/>
    <col min="11267" max="11267" width="12.42578125" bestFit="1" customWidth="1"/>
    <col min="11268" max="11268" width="9.140625" customWidth="1"/>
    <col min="11269" max="11269" width="12.42578125" bestFit="1" customWidth="1"/>
    <col min="11270" max="11272" width="9.140625" customWidth="1"/>
    <col min="11273" max="11273" width="12.42578125" bestFit="1" customWidth="1"/>
    <col min="11522" max="11522" width="9.140625" customWidth="1"/>
    <col min="11523" max="11523" width="12.42578125" bestFit="1" customWidth="1"/>
    <col min="11524" max="11524" width="9.140625" customWidth="1"/>
    <col min="11525" max="11525" width="12.42578125" bestFit="1" customWidth="1"/>
    <col min="11526" max="11528" width="9.140625" customWidth="1"/>
    <col min="11529" max="11529" width="12.42578125" bestFit="1" customWidth="1"/>
    <col min="11778" max="11778" width="9.140625" customWidth="1"/>
    <col min="11779" max="11779" width="12.42578125" bestFit="1" customWidth="1"/>
    <col min="11780" max="11780" width="9.140625" customWidth="1"/>
    <col min="11781" max="11781" width="12.42578125" bestFit="1" customWidth="1"/>
    <col min="11782" max="11784" width="9.140625" customWidth="1"/>
    <col min="11785" max="11785" width="12.42578125" bestFit="1" customWidth="1"/>
    <col min="12034" max="12034" width="9.140625" customWidth="1"/>
    <col min="12035" max="12035" width="12.42578125" bestFit="1" customWidth="1"/>
    <col min="12036" max="12036" width="9.140625" customWidth="1"/>
    <col min="12037" max="12037" width="12.42578125" bestFit="1" customWidth="1"/>
    <col min="12038" max="12040" width="9.140625" customWidth="1"/>
    <col min="12041" max="12041" width="12.42578125" bestFit="1" customWidth="1"/>
    <col min="12290" max="12290" width="9.140625" customWidth="1"/>
    <col min="12291" max="12291" width="12.42578125" bestFit="1" customWidth="1"/>
    <col min="12292" max="12292" width="9.140625" customWidth="1"/>
    <col min="12293" max="12293" width="12.42578125" bestFit="1" customWidth="1"/>
    <col min="12294" max="12296" width="9.140625" customWidth="1"/>
    <col min="12297" max="12297" width="12.42578125" bestFit="1" customWidth="1"/>
    <col min="12546" max="12546" width="9.140625" customWidth="1"/>
    <col min="12547" max="12547" width="12.42578125" bestFit="1" customWidth="1"/>
    <col min="12548" max="12548" width="9.140625" customWidth="1"/>
    <col min="12549" max="12549" width="12.42578125" bestFit="1" customWidth="1"/>
    <col min="12550" max="12552" width="9.140625" customWidth="1"/>
    <col min="12553" max="12553" width="12.42578125" bestFit="1" customWidth="1"/>
    <col min="12802" max="12802" width="9.140625" customWidth="1"/>
    <col min="12803" max="12803" width="12.42578125" bestFit="1" customWidth="1"/>
    <col min="12804" max="12804" width="9.140625" customWidth="1"/>
    <col min="12805" max="12805" width="12.42578125" bestFit="1" customWidth="1"/>
    <col min="12806" max="12808" width="9.140625" customWidth="1"/>
    <col min="12809" max="12809" width="12.42578125" bestFit="1" customWidth="1"/>
    <col min="13058" max="13058" width="9.140625" customWidth="1"/>
    <col min="13059" max="13059" width="12.42578125" bestFit="1" customWidth="1"/>
    <col min="13060" max="13060" width="9.140625" customWidth="1"/>
    <col min="13061" max="13061" width="12.42578125" bestFit="1" customWidth="1"/>
    <col min="13062" max="13064" width="9.140625" customWidth="1"/>
    <col min="13065" max="13065" width="12.42578125" bestFit="1" customWidth="1"/>
    <col min="13314" max="13314" width="9.140625" customWidth="1"/>
    <col min="13315" max="13315" width="12.42578125" bestFit="1" customWidth="1"/>
    <col min="13316" max="13316" width="9.140625" customWidth="1"/>
    <col min="13317" max="13317" width="12.42578125" bestFit="1" customWidth="1"/>
    <col min="13318" max="13320" width="9.140625" customWidth="1"/>
    <col min="13321" max="13321" width="12.42578125" bestFit="1" customWidth="1"/>
    <col min="13570" max="13570" width="9.140625" customWidth="1"/>
    <col min="13571" max="13571" width="12.42578125" bestFit="1" customWidth="1"/>
    <col min="13572" max="13572" width="9.140625" customWidth="1"/>
    <col min="13573" max="13573" width="12.42578125" bestFit="1" customWidth="1"/>
    <col min="13574" max="13576" width="9.140625" customWidth="1"/>
    <col min="13577" max="13577" width="12.42578125" bestFit="1" customWidth="1"/>
    <col min="13826" max="13826" width="9.140625" customWidth="1"/>
    <col min="13827" max="13827" width="12.42578125" bestFit="1" customWidth="1"/>
    <col min="13828" max="13828" width="9.140625" customWidth="1"/>
    <col min="13829" max="13829" width="12.42578125" bestFit="1" customWidth="1"/>
    <col min="13830" max="13832" width="9.140625" customWidth="1"/>
    <col min="13833" max="13833" width="12.42578125" bestFit="1" customWidth="1"/>
    <col min="14082" max="14082" width="9.140625" customWidth="1"/>
    <col min="14083" max="14083" width="12.42578125" bestFit="1" customWidth="1"/>
    <col min="14084" max="14084" width="9.140625" customWidth="1"/>
    <col min="14085" max="14085" width="12.42578125" bestFit="1" customWidth="1"/>
    <col min="14086" max="14088" width="9.140625" customWidth="1"/>
    <col min="14089" max="14089" width="12.42578125" bestFit="1" customWidth="1"/>
    <col min="14338" max="14338" width="9.140625" customWidth="1"/>
    <col min="14339" max="14339" width="12.42578125" bestFit="1" customWidth="1"/>
    <col min="14340" max="14340" width="9.140625" customWidth="1"/>
    <col min="14341" max="14341" width="12.42578125" bestFit="1" customWidth="1"/>
    <col min="14342" max="14344" width="9.140625" customWidth="1"/>
    <col min="14345" max="14345" width="12.42578125" bestFit="1" customWidth="1"/>
    <col min="14594" max="14594" width="9.140625" customWidth="1"/>
    <col min="14595" max="14595" width="12.42578125" bestFit="1" customWidth="1"/>
    <col min="14596" max="14596" width="9.140625" customWidth="1"/>
    <col min="14597" max="14597" width="12.42578125" bestFit="1" customWidth="1"/>
    <col min="14598" max="14600" width="9.140625" customWidth="1"/>
    <col min="14601" max="14601" width="12.42578125" bestFit="1" customWidth="1"/>
    <col min="14850" max="14850" width="9.140625" customWidth="1"/>
    <col min="14851" max="14851" width="12.42578125" bestFit="1" customWidth="1"/>
    <col min="14852" max="14852" width="9.140625" customWidth="1"/>
    <col min="14853" max="14853" width="12.42578125" bestFit="1" customWidth="1"/>
    <col min="14854" max="14856" width="9.140625" customWidth="1"/>
    <col min="14857" max="14857" width="12.42578125" bestFit="1" customWidth="1"/>
    <col min="15106" max="15106" width="9.140625" customWidth="1"/>
    <col min="15107" max="15107" width="12.42578125" bestFit="1" customWidth="1"/>
    <col min="15108" max="15108" width="9.140625" customWidth="1"/>
    <col min="15109" max="15109" width="12.42578125" bestFit="1" customWidth="1"/>
    <col min="15110" max="15112" width="9.140625" customWidth="1"/>
    <col min="15113" max="15113" width="12.42578125" bestFit="1" customWidth="1"/>
    <col min="15362" max="15362" width="9.140625" customWidth="1"/>
    <col min="15363" max="15363" width="12.42578125" bestFit="1" customWidth="1"/>
    <col min="15364" max="15364" width="9.140625" customWidth="1"/>
    <col min="15365" max="15365" width="12.42578125" bestFit="1" customWidth="1"/>
    <col min="15366" max="15368" width="9.140625" customWidth="1"/>
    <col min="15369" max="15369" width="12.42578125" bestFit="1" customWidth="1"/>
    <col min="15618" max="15618" width="9.140625" customWidth="1"/>
    <col min="15619" max="15619" width="12.42578125" bestFit="1" customWidth="1"/>
    <col min="15620" max="15620" width="9.140625" customWidth="1"/>
    <col min="15621" max="15621" width="12.42578125" bestFit="1" customWidth="1"/>
    <col min="15622" max="15624" width="9.140625" customWidth="1"/>
    <col min="15625" max="15625" width="12.42578125" bestFit="1" customWidth="1"/>
    <col min="15874" max="15874" width="9.140625" customWidth="1"/>
    <col min="15875" max="15875" width="12.42578125" bestFit="1" customWidth="1"/>
    <col min="15876" max="15876" width="9.140625" customWidth="1"/>
    <col min="15877" max="15877" width="12.42578125" bestFit="1" customWidth="1"/>
    <col min="15878" max="15880" width="9.140625" customWidth="1"/>
    <col min="15881" max="15881" width="12.42578125" bestFit="1" customWidth="1"/>
    <col min="16130" max="16130" width="9.140625" customWidth="1"/>
    <col min="16131" max="16131" width="12.42578125" bestFit="1" customWidth="1"/>
    <col min="16132" max="16132" width="9.140625" customWidth="1"/>
    <col min="16133" max="16133" width="12.42578125" bestFit="1" customWidth="1"/>
    <col min="16134" max="16136" width="9.140625" customWidth="1"/>
    <col min="16137" max="16137" width="12.42578125" bestFit="1" customWidth="1"/>
  </cols>
  <sheetData>
    <row r="1" spans="1:14" x14ac:dyDescent="0.2">
      <c r="C1" s="33" t="s">
        <v>63</v>
      </c>
      <c r="D1" s="33" t="s">
        <v>64</v>
      </c>
      <c r="E1" s="33" t="s">
        <v>65</v>
      </c>
      <c r="F1" s="32" t="s">
        <v>66</v>
      </c>
      <c r="G1" s="33" t="s">
        <v>67</v>
      </c>
      <c r="H1" s="33" t="s">
        <v>68</v>
      </c>
    </row>
    <row r="2" spans="1:14" x14ac:dyDescent="0.2">
      <c r="A2" s="19" t="s">
        <v>69</v>
      </c>
      <c r="B2" s="19"/>
      <c r="C2" s="4">
        <v>0</v>
      </c>
      <c r="D2" s="4">
        <v>0</v>
      </c>
      <c r="E2" s="4">
        <v>0</v>
      </c>
      <c r="F2" s="32">
        <v>100</v>
      </c>
      <c r="G2" s="4">
        <v>0</v>
      </c>
      <c r="H2" s="4">
        <v>0</v>
      </c>
      <c r="J2" s="28" t="s">
        <v>89</v>
      </c>
      <c r="K2" s="28"/>
    </row>
    <row r="3" spans="1:14" ht="16.5" x14ac:dyDescent="0.3">
      <c r="A3" s="19" t="s">
        <v>60</v>
      </c>
      <c r="B3" s="19"/>
      <c r="C3" s="4">
        <v>2</v>
      </c>
      <c r="D3" s="4">
        <v>5</v>
      </c>
      <c r="E3" s="4">
        <v>8</v>
      </c>
      <c r="F3" s="32">
        <v>20</v>
      </c>
      <c r="G3" s="4">
        <v>13</v>
      </c>
      <c r="H3" s="4">
        <v>16</v>
      </c>
      <c r="J3" s="28" t="s">
        <v>88</v>
      </c>
      <c r="K3" s="28"/>
      <c r="M3" s="35">
        <f>(F3/F4)^2</f>
        <v>1000.1756308407759</v>
      </c>
      <c r="N3" s="28" t="s">
        <v>54</v>
      </c>
    </row>
    <row r="4" spans="1:14" ht="15.75" x14ac:dyDescent="0.25">
      <c r="A4" s="19" t="s">
        <v>61</v>
      </c>
      <c r="B4" s="19"/>
      <c r="C4" s="3">
        <v>1.0000000000000001E-5</v>
      </c>
      <c r="D4" s="4">
        <v>0.05</v>
      </c>
      <c r="E4" s="4">
        <v>0.2</v>
      </c>
      <c r="F4" s="32">
        <v>0.63239999999999996</v>
      </c>
      <c r="G4" s="4">
        <v>0.1</v>
      </c>
      <c r="H4" s="4">
        <v>0.01</v>
      </c>
      <c r="J4" s="28" t="s">
        <v>90</v>
      </c>
      <c r="K4" s="28"/>
      <c r="M4" s="70">
        <v>300</v>
      </c>
      <c r="N4" s="28" t="s">
        <v>79</v>
      </c>
    </row>
    <row r="5" spans="1:14" ht="15.75" x14ac:dyDescent="0.25">
      <c r="A5" s="19" t="s">
        <v>87</v>
      </c>
      <c r="B5" s="19"/>
      <c r="C5" s="34">
        <v>1</v>
      </c>
      <c r="D5" s="4">
        <f>$C$5</f>
        <v>1</v>
      </c>
      <c r="E5" s="4">
        <f t="shared" ref="E5:H5" si="0">$C$5</f>
        <v>1</v>
      </c>
      <c r="F5" s="4">
        <f t="shared" si="0"/>
        <v>1</v>
      </c>
      <c r="G5" s="4">
        <f t="shared" si="0"/>
        <v>1</v>
      </c>
      <c r="H5" s="4">
        <f t="shared" si="0"/>
        <v>1</v>
      </c>
      <c r="J5" s="28" t="s">
        <v>78</v>
      </c>
      <c r="K5" s="28"/>
      <c r="M5" s="67">
        <f>300/M3</f>
        <v>0.29994731999999996</v>
      </c>
      <c r="N5" s="28" t="s">
        <v>79</v>
      </c>
    </row>
    <row r="7" spans="1:14" x14ac:dyDescent="0.2">
      <c r="A7" s="32" t="s">
        <v>15</v>
      </c>
      <c r="B7" s="33" t="s">
        <v>62</v>
      </c>
      <c r="C7" s="33" t="s">
        <v>69</v>
      </c>
      <c r="D7" s="33" t="s">
        <v>69</v>
      </c>
      <c r="E7" s="33" t="s">
        <v>69</v>
      </c>
      <c r="F7" s="32" t="s">
        <v>69</v>
      </c>
      <c r="G7" s="33" t="s">
        <v>69</v>
      </c>
      <c r="H7" s="33" t="s">
        <v>69</v>
      </c>
      <c r="I7" t="s">
        <v>59</v>
      </c>
    </row>
    <row r="8" spans="1:14" x14ac:dyDescent="0.2">
      <c r="A8" s="36">
        <v>0</v>
      </c>
      <c r="B8" s="21">
        <f>A8*$C$5</f>
        <v>0</v>
      </c>
      <c r="C8" s="31">
        <f t="shared" ref="C8:H23" si="1">C$2*EXP(-((C$5*$A8-C$3)^2)/(2*C$4))</f>
        <v>0</v>
      </c>
      <c r="D8" s="31">
        <f t="shared" si="1"/>
        <v>0</v>
      </c>
      <c r="E8" s="31">
        <f t="shared" si="1"/>
        <v>0</v>
      </c>
      <c r="F8" s="37">
        <f t="shared" si="1"/>
        <v>4.4871078433400859E-136</v>
      </c>
      <c r="G8" s="31">
        <f t="shared" si="1"/>
        <v>0</v>
      </c>
      <c r="H8" s="31">
        <f t="shared" si="1"/>
        <v>0</v>
      </c>
      <c r="I8">
        <f t="shared" ref="I8:I71" si="2">SUM(C8:H8)</f>
        <v>4.4871078433400859E-136</v>
      </c>
    </row>
    <row r="9" spans="1:14" x14ac:dyDescent="0.2">
      <c r="A9" s="36">
        <v>0.2</v>
      </c>
      <c r="B9" s="21">
        <f t="shared" ref="B9:B72" si="3">A9*$C$5</f>
        <v>0.2</v>
      </c>
      <c r="C9" s="31">
        <f t="shared" si="1"/>
        <v>0</v>
      </c>
      <c r="D9" s="31">
        <f t="shared" si="1"/>
        <v>0</v>
      </c>
      <c r="E9" s="31">
        <f t="shared" si="1"/>
        <v>0</v>
      </c>
      <c r="F9" s="37">
        <f t="shared" si="1"/>
        <v>2.4276852183959264E-133</v>
      </c>
      <c r="G9" s="31">
        <f t="shared" si="1"/>
        <v>0</v>
      </c>
      <c r="H9" s="31">
        <f t="shared" si="1"/>
        <v>0</v>
      </c>
      <c r="I9">
        <f t="shared" si="2"/>
        <v>2.4276852183959264E-133</v>
      </c>
    </row>
    <row r="10" spans="1:14" x14ac:dyDescent="0.2">
      <c r="A10" s="36">
        <v>0.4</v>
      </c>
      <c r="B10" s="21">
        <f t="shared" si="3"/>
        <v>0.4</v>
      </c>
      <c r="C10" s="31">
        <f t="shared" si="1"/>
        <v>0</v>
      </c>
      <c r="D10" s="31">
        <f t="shared" si="1"/>
        <v>0</v>
      </c>
      <c r="E10" s="31">
        <f t="shared" si="1"/>
        <v>0</v>
      </c>
      <c r="F10" s="37">
        <f t="shared" si="1"/>
        <v>1.2329589963591723E-130</v>
      </c>
      <c r="G10" s="31">
        <f t="shared" si="1"/>
        <v>0</v>
      </c>
      <c r="H10" s="31">
        <f t="shared" si="1"/>
        <v>0</v>
      </c>
      <c r="I10">
        <f t="shared" si="2"/>
        <v>1.2329589963591723E-130</v>
      </c>
    </row>
    <row r="11" spans="1:14" x14ac:dyDescent="0.2">
      <c r="A11" s="36">
        <v>0.6</v>
      </c>
      <c r="B11" s="21">
        <f t="shared" si="3"/>
        <v>0.6</v>
      </c>
      <c r="C11" s="31">
        <f t="shared" si="1"/>
        <v>0</v>
      </c>
      <c r="D11" s="31">
        <f t="shared" si="1"/>
        <v>0</v>
      </c>
      <c r="E11" s="31">
        <f t="shared" si="1"/>
        <v>0</v>
      </c>
      <c r="F11" s="37">
        <f t="shared" si="1"/>
        <v>5.878077217809281E-128</v>
      </c>
      <c r="G11" s="31">
        <f t="shared" si="1"/>
        <v>0</v>
      </c>
      <c r="H11" s="31">
        <f t="shared" si="1"/>
        <v>0</v>
      </c>
      <c r="I11">
        <f t="shared" si="2"/>
        <v>5.878077217809281E-128</v>
      </c>
    </row>
    <row r="12" spans="1:14" x14ac:dyDescent="0.2">
      <c r="A12" s="36">
        <v>0.8</v>
      </c>
      <c r="B12" s="21">
        <f t="shared" si="3"/>
        <v>0.8</v>
      </c>
      <c r="C12" s="31">
        <f t="shared" si="1"/>
        <v>0</v>
      </c>
      <c r="D12" s="31">
        <f t="shared" si="1"/>
        <v>0</v>
      </c>
      <c r="E12" s="31">
        <f t="shared" si="1"/>
        <v>0</v>
      </c>
      <c r="F12" s="37">
        <f t="shared" si="1"/>
        <v>2.6305849633527056E-125</v>
      </c>
      <c r="G12" s="31">
        <f t="shared" si="1"/>
        <v>0</v>
      </c>
      <c r="H12" s="31">
        <f t="shared" si="1"/>
        <v>0</v>
      </c>
      <c r="I12">
        <f t="shared" si="2"/>
        <v>2.6305849633527056E-125</v>
      </c>
    </row>
    <row r="13" spans="1:14" x14ac:dyDescent="0.2">
      <c r="A13" s="36">
        <v>1</v>
      </c>
      <c r="B13" s="21">
        <f t="shared" si="3"/>
        <v>1</v>
      </c>
      <c r="C13" s="31">
        <f t="shared" si="1"/>
        <v>0</v>
      </c>
      <c r="D13" s="31">
        <f t="shared" si="1"/>
        <v>0</v>
      </c>
      <c r="E13" s="31">
        <f t="shared" si="1"/>
        <v>0</v>
      </c>
      <c r="F13" s="37">
        <f t="shared" si="1"/>
        <v>1.1050954047843751E-122</v>
      </c>
      <c r="G13" s="31">
        <f t="shared" si="1"/>
        <v>0</v>
      </c>
      <c r="H13" s="31">
        <f t="shared" si="1"/>
        <v>0</v>
      </c>
      <c r="I13">
        <f t="shared" si="2"/>
        <v>1.1050954047843751E-122</v>
      </c>
    </row>
    <row r="14" spans="1:14" x14ac:dyDescent="0.2">
      <c r="A14" s="36">
        <v>1.2</v>
      </c>
      <c r="B14" s="21">
        <f t="shared" si="3"/>
        <v>1.2</v>
      </c>
      <c r="C14" s="31">
        <f t="shared" si="1"/>
        <v>0</v>
      </c>
      <c r="D14" s="31">
        <f t="shared" si="1"/>
        <v>0</v>
      </c>
      <c r="E14" s="31">
        <f t="shared" si="1"/>
        <v>0</v>
      </c>
      <c r="F14" s="37">
        <f t="shared" si="1"/>
        <v>4.3579034688482533E-120</v>
      </c>
      <c r="G14" s="31">
        <f t="shared" si="1"/>
        <v>0</v>
      </c>
      <c r="H14" s="31">
        <f t="shared" si="1"/>
        <v>0</v>
      </c>
      <c r="I14">
        <f t="shared" si="2"/>
        <v>4.3579034688482533E-120</v>
      </c>
    </row>
    <row r="15" spans="1:14" x14ac:dyDescent="0.2">
      <c r="A15" s="36">
        <v>1.4</v>
      </c>
      <c r="B15" s="21">
        <f t="shared" si="3"/>
        <v>1.4</v>
      </c>
      <c r="C15" s="31">
        <f t="shared" si="1"/>
        <v>0</v>
      </c>
      <c r="D15" s="31">
        <f t="shared" si="1"/>
        <v>0</v>
      </c>
      <c r="E15" s="31">
        <f t="shared" si="1"/>
        <v>0</v>
      </c>
      <c r="F15" s="37">
        <f t="shared" si="1"/>
        <v>1.613191155765664E-117</v>
      </c>
      <c r="G15" s="31">
        <f t="shared" si="1"/>
        <v>0</v>
      </c>
      <c r="H15" s="31">
        <f t="shared" si="1"/>
        <v>0</v>
      </c>
      <c r="I15">
        <f t="shared" si="2"/>
        <v>1.613191155765664E-117</v>
      </c>
    </row>
    <row r="16" spans="1:14" x14ac:dyDescent="0.2">
      <c r="A16" s="36">
        <v>1.6</v>
      </c>
      <c r="B16" s="21">
        <f t="shared" si="3"/>
        <v>1.6</v>
      </c>
      <c r="C16" s="31">
        <f t="shared" si="1"/>
        <v>0</v>
      </c>
      <c r="D16" s="31">
        <f t="shared" si="1"/>
        <v>0</v>
      </c>
      <c r="E16" s="31">
        <f t="shared" si="1"/>
        <v>0</v>
      </c>
      <c r="F16" s="37">
        <f t="shared" si="1"/>
        <v>5.6056302997659173E-115</v>
      </c>
      <c r="G16" s="31">
        <f t="shared" si="1"/>
        <v>0</v>
      </c>
      <c r="H16" s="31">
        <f t="shared" si="1"/>
        <v>0</v>
      </c>
      <c r="I16">
        <f t="shared" si="2"/>
        <v>5.6056302997659173E-115</v>
      </c>
    </row>
    <row r="17" spans="1:9" x14ac:dyDescent="0.2">
      <c r="A17" s="36">
        <v>1.8</v>
      </c>
      <c r="B17" s="21">
        <f t="shared" si="3"/>
        <v>1.8</v>
      </c>
      <c r="C17" s="31">
        <f t="shared" si="1"/>
        <v>0</v>
      </c>
      <c r="D17" s="31">
        <f t="shared" si="1"/>
        <v>0</v>
      </c>
      <c r="E17" s="31">
        <f t="shared" si="1"/>
        <v>0</v>
      </c>
      <c r="F17" s="37">
        <f t="shared" si="1"/>
        <v>1.8284936854182468E-112</v>
      </c>
      <c r="G17" s="31">
        <f t="shared" si="1"/>
        <v>0</v>
      </c>
      <c r="H17" s="31">
        <f t="shared" si="1"/>
        <v>0</v>
      </c>
      <c r="I17">
        <f t="shared" si="2"/>
        <v>1.8284936854182468E-112</v>
      </c>
    </row>
    <row r="18" spans="1:9" x14ac:dyDescent="0.2">
      <c r="A18" s="36">
        <v>2</v>
      </c>
      <c r="B18" s="21">
        <f t="shared" si="3"/>
        <v>2</v>
      </c>
      <c r="C18" s="31">
        <f t="shared" si="1"/>
        <v>0</v>
      </c>
      <c r="D18" s="31">
        <f t="shared" si="1"/>
        <v>0</v>
      </c>
      <c r="E18" s="31">
        <f t="shared" si="1"/>
        <v>0</v>
      </c>
      <c r="F18" s="37">
        <f t="shared" si="1"/>
        <v>5.5987731485980991E-110</v>
      </c>
      <c r="G18" s="31">
        <f t="shared" si="1"/>
        <v>0</v>
      </c>
      <c r="H18" s="31">
        <f t="shared" si="1"/>
        <v>0</v>
      </c>
      <c r="I18">
        <f t="shared" si="2"/>
        <v>5.5987731485980991E-110</v>
      </c>
    </row>
    <row r="19" spans="1:9" x14ac:dyDescent="0.2">
      <c r="A19" s="36">
        <v>2.2000000000000002</v>
      </c>
      <c r="B19" s="21">
        <f t="shared" si="3"/>
        <v>2.2000000000000002</v>
      </c>
      <c r="C19" s="31">
        <f t="shared" si="1"/>
        <v>0</v>
      </c>
      <c r="D19" s="31">
        <f t="shared" si="1"/>
        <v>0</v>
      </c>
      <c r="E19" s="31">
        <f t="shared" si="1"/>
        <v>0</v>
      </c>
      <c r="F19" s="37">
        <f t="shared" si="1"/>
        <v>1.6092468607511812E-107</v>
      </c>
      <c r="G19" s="31">
        <f t="shared" si="1"/>
        <v>0</v>
      </c>
      <c r="H19" s="31">
        <f t="shared" si="1"/>
        <v>0</v>
      </c>
      <c r="I19">
        <f t="shared" si="2"/>
        <v>1.6092468607511812E-107</v>
      </c>
    </row>
    <row r="20" spans="1:9" x14ac:dyDescent="0.2">
      <c r="A20" s="36">
        <v>2.4</v>
      </c>
      <c r="B20" s="21">
        <f t="shared" si="3"/>
        <v>2.4</v>
      </c>
      <c r="C20" s="31">
        <f t="shared" si="1"/>
        <v>0</v>
      </c>
      <c r="D20" s="31">
        <f t="shared" si="1"/>
        <v>0</v>
      </c>
      <c r="E20" s="31">
        <f t="shared" si="1"/>
        <v>0</v>
      </c>
      <c r="F20" s="37">
        <f t="shared" si="1"/>
        <v>4.3419304586661953E-105</v>
      </c>
      <c r="G20" s="31">
        <f t="shared" si="1"/>
        <v>0</v>
      </c>
      <c r="H20" s="31">
        <f t="shared" si="1"/>
        <v>0</v>
      </c>
      <c r="I20">
        <f t="shared" si="2"/>
        <v>4.3419304586661953E-105</v>
      </c>
    </row>
    <row r="21" spans="1:9" x14ac:dyDescent="0.2">
      <c r="A21" s="36">
        <v>2.6</v>
      </c>
      <c r="B21" s="21">
        <f t="shared" si="3"/>
        <v>2.6</v>
      </c>
      <c r="C21" s="31">
        <f t="shared" si="1"/>
        <v>0</v>
      </c>
      <c r="D21" s="31">
        <f t="shared" si="1"/>
        <v>0</v>
      </c>
      <c r="E21" s="31">
        <f t="shared" si="1"/>
        <v>0</v>
      </c>
      <c r="F21" s="37">
        <f t="shared" si="1"/>
        <v>1.0996980362677891E-102</v>
      </c>
      <c r="G21" s="31">
        <f t="shared" si="1"/>
        <v>0</v>
      </c>
      <c r="H21" s="31">
        <f t="shared" si="1"/>
        <v>0</v>
      </c>
      <c r="I21">
        <f t="shared" si="2"/>
        <v>1.0996980362677891E-102</v>
      </c>
    </row>
    <row r="22" spans="1:9" x14ac:dyDescent="0.2">
      <c r="A22" s="36">
        <v>2.8</v>
      </c>
      <c r="B22" s="21">
        <f t="shared" si="3"/>
        <v>2.8</v>
      </c>
      <c r="C22" s="31">
        <f t="shared" si="1"/>
        <v>0</v>
      </c>
      <c r="D22" s="31">
        <f t="shared" si="1"/>
        <v>0</v>
      </c>
      <c r="E22" s="31">
        <f t="shared" si="1"/>
        <v>0</v>
      </c>
      <c r="F22" s="37">
        <f t="shared" si="1"/>
        <v>2.6145348132507933E-100</v>
      </c>
      <c r="G22" s="31">
        <f t="shared" si="1"/>
        <v>0</v>
      </c>
      <c r="H22" s="31">
        <f t="shared" si="1"/>
        <v>0</v>
      </c>
      <c r="I22">
        <f t="shared" si="2"/>
        <v>2.6145348132507933E-100</v>
      </c>
    </row>
    <row r="23" spans="1:9" x14ac:dyDescent="0.2">
      <c r="A23" s="36">
        <v>3</v>
      </c>
      <c r="B23" s="21">
        <f t="shared" si="3"/>
        <v>3</v>
      </c>
      <c r="C23" s="31">
        <f t="shared" si="1"/>
        <v>0</v>
      </c>
      <c r="D23" s="31">
        <f t="shared" si="1"/>
        <v>0</v>
      </c>
      <c r="E23" s="31">
        <f t="shared" si="1"/>
        <v>0</v>
      </c>
      <c r="F23" s="37">
        <f t="shared" si="1"/>
        <v>5.8350663895609846E-98</v>
      </c>
      <c r="G23" s="31">
        <f t="shared" si="1"/>
        <v>0</v>
      </c>
      <c r="H23" s="31">
        <f t="shared" si="1"/>
        <v>0</v>
      </c>
      <c r="I23">
        <f t="shared" si="2"/>
        <v>5.8350663895609846E-98</v>
      </c>
    </row>
    <row r="24" spans="1:9" x14ac:dyDescent="0.2">
      <c r="A24" s="36">
        <v>3.2</v>
      </c>
      <c r="B24" s="21">
        <f t="shared" si="3"/>
        <v>3.2</v>
      </c>
      <c r="C24" s="31">
        <f t="shared" ref="C24:H39" si="4">C$2*EXP(-((C$5*$A24-C$3)^2)/(2*C$4))</f>
        <v>0</v>
      </c>
      <c r="D24" s="31">
        <f t="shared" si="4"/>
        <v>0</v>
      </c>
      <c r="E24" s="31">
        <f t="shared" si="4"/>
        <v>0</v>
      </c>
      <c r="F24" s="37">
        <f t="shared" si="4"/>
        <v>1.2224400436104261E-95</v>
      </c>
      <c r="G24" s="31">
        <f t="shared" si="4"/>
        <v>0</v>
      </c>
      <c r="H24" s="31">
        <f t="shared" si="4"/>
        <v>0</v>
      </c>
      <c r="I24">
        <f t="shared" si="2"/>
        <v>1.2224400436104261E-95</v>
      </c>
    </row>
    <row r="25" spans="1:9" x14ac:dyDescent="0.2">
      <c r="A25" s="36">
        <v>3.4</v>
      </c>
      <c r="B25" s="21">
        <f t="shared" si="3"/>
        <v>3.4</v>
      </c>
      <c r="C25" s="31">
        <f t="shared" si="4"/>
        <v>0</v>
      </c>
      <c r="D25" s="31">
        <f t="shared" si="4"/>
        <v>0</v>
      </c>
      <c r="E25" s="31">
        <f t="shared" si="4"/>
        <v>0</v>
      </c>
      <c r="F25" s="37">
        <f t="shared" si="4"/>
        <v>2.4040291369008341E-93</v>
      </c>
      <c r="G25" s="31">
        <f t="shared" si="4"/>
        <v>0</v>
      </c>
      <c r="H25" s="31">
        <f t="shared" si="4"/>
        <v>0</v>
      </c>
      <c r="I25">
        <f t="shared" si="2"/>
        <v>2.4040291369008341E-93</v>
      </c>
    </row>
    <row r="26" spans="1:9" x14ac:dyDescent="0.2">
      <c r="A26" s="36">
        <v>3.6</v>
      </c>
      <c r="B26" s="21">
        <f t="shared" si="3"/>
        <v>3.6</v>
      </c>
      <c r="C26" s="31">
        <f t="shared" si="4"/>
        <v>0</v>
      </c>
      <c r="D26" s="31">
        <f t="shared" si="4"/>
        <v>0</v>
      </c>
      <c r="E26" s="31">
        <f t="shared" si="4"/>
        <v>0</v>
      </c>
      <c r="F26" s="37">
        <f t="shared" si="4"/>
        <v>4.4379487194801444E-91</v>
      </c>
      <c r="G26" s="31">
        <f t="shared" si="4"/>
        <v>0</v>
      </c>
      <c r="H26" s="31">
        <f t="shared" si="4"/>
        <v>0</v>
      </c>
      <c r="I26">
        <f t="shared" si="2"/>
        <v>4.4379487194801444E-91</v>
      </c>
    </row>
    <row r="27" spans="1:9" x14ac:dyDescent="0.2">
      <c r="A27" s="36">
        <v>3.8</v>
      </c>
      <c r="B27" s="21">
        <f t="shared" si="3"/>
        <v>3.8</v>
      </c>
      <c r="C27" s="31">
        <f t="shared" si="4"/>
        <v>0</v>
      </c>
      <c r="D27" s="31">
        <f t="shared" si="4"/>
        <v>0</v>
      </c>
      <c r="E27" s="31">
        <f t="shared" si="4"/>
        <v>0</v>
      </c>
      <c r="F27" s="37">
        <f t="shared" si="4"/>
        <v>7.6905114939645895E-89</v>
      </c>
      <c r="G27" s="31">
        <f t="shared" si="4"/>
        <v>0</v>
      </c>
      <c r="H27" s="31">
        <f t="shared" si="4"/>
        <v>0</v>
      </c>
      <c r="I27">
        <f t="shared" si="2"/>
        <v>7.6905114939645895E-89</v>
      </c>
    </row>
    <row r="28" spans="1:9" x14ac:dyDescent="0.2">
      <c r="A28" s="36">
        <v>4</v>
      </c>
      <c r="B28" s="21">
        <f t="shared" si="3"/>
        <v>4</v>
      </c>
      <c r="C28" s="31">
        <f t="shared" si="4"/>
        <v>0</v>
      </c>
      <c r="D28" s="31">
        <f t="shared" si="4"/>
        <v>0</v>
      </c>
      <c r="E28" s="31">
        <f t="shared" si="4"/>
        <v>0</v>
      </c>
      <c r="F28" s="37">
        <f t="shared" si="4"/>
        <v>1.2510036154016779E-86</v>
      </c>
      <c r="G28" s="31">
        <f t="shared" si="4"/>
        <v>0</v>
      </c>
      <c r="H28" s="31">
        <f t="shared" si="4"/>
        <v>0</v>
      </c>
      <c r="I28">
        <f t="shared" si="2"/>
        <v>1.2510036154016779E-86</v>
      </c>
    </row>
    <row r="29" spans="1:9" x14ac:dyDescent="0.2">
      <c r="A29" s="36">
        <v>4.2</v>
      </c>
      <c r="B29" s="21">
        <f t="shared" si="3"/>
        <v>4.2</v>
      </c>
      <c r="C29" s="31">
        <f t="shared" si="4"/>
        <v>0</v>
      </c>
      <c r="D29" s="31">
        <f t="shared" si="4"/>
        <v>0</v>
      </c>
      <c r="E29" s="31">
        <f t="shared" si="4"/>
        <v>0</v>
      </c>
      <c r="F29" s="37">
        <f t="shared" si="4"/>
        <v>1.9102591884368133E-84</v>
      </c>
      <c r="G29" s="31">
        <f t="shared" si="4"/>
        <v>0</v>
      </c>
      <c r="H29" s="31">
        <f t="shared" si="4"/>
        <v>0</v>
      </c>
      <c r="I29">
        <f t="shared" si="2"/>
        <v>1.9102591884368133E-84</v>
      </c>
    </row>
    <row r="30" spans="1:9" x14ac:dyDescent="0.2">
      <c r="A30" s="36">
        <v>4.4000000000000004</v>
      </c>
      <c r="B30" s="21">
        <f t="shared" si="3"/>
        <v>4.4000000000000004</v>
      </c>
      <c r="C30" s="31">
        <f t="shared" si="4"/>
        <v>0</v>
      </c>
      <c r="D30" s="31">
        <f t="shared" si="4"/>
        <v>0</v>
      </c>
      <c r="E30" s="31">
        <f t="shared" si="4"/>
        <v>0</v>
      </c>
      <c r="F30" s="37">
        <f t="shared" si="4"/>
        <v>2.7381448767739962E-82</v>
      </c>
      <c r="G30" s="31">
        <f t="shared" si="4"/>
        <v>0</v>
      </c>
      <c r="H30" s="31">
        <f t="shared" si="4"/>
        <v>0</v>
      </c>
      <c r="I30">
        <f t="shared" si="2"/>
        <v>2.7381448767739962E-82</v>
      </c>
    </row>
    <row r="31" spans="1:9" x14ac:dyDescent="0.2">
      <c r="A31" s="36">
        <v>4.5999999999999996</v>
      </c>
      <c r="B31" s="21">
        <f t="shared" si="3"/>
        <v>4.5999999999999996</v>
      </c>
      <c r="C31" s="31">
        <f t="shared" si="4"/>
        <v>0</v>
      </c>
      <c r="D31" s="31">
        <f t="shared" si="4"/>
        <v>0</v>
      </c>
      <c r="E31" s="31">
        <f t="shared" si="4"/>
        <v>0</v>
      </c>
      <c r="F31" s="37">
        <f t="shared" si="4"/>
        <v>3.6842656950809866E-80</v>
      </c>
      <c r="G31" s="31">
        <f t="shared" si="4"/>
        <v>0</v>
      </c>
      <c r="H31" s="31">
        <f t="shared" si="4"/>
        <v>0</v>
      </c>
      <c r="I31">
        <f t="shared" si="2"/>
        <v>3.6842656950809866E-80</v>
      </c>
    </row>
    <row r="32" spans="1:9" x14ac:dyDescent="0.2">
      <c r="A32" s="36">
        <v>4.8</v>
      </c>
      <c r="B32" s="21">
        <f t="shared" si="3"/>
        <v>4.8</v>
      </c>
      <c r="C32" s="31">
        <f t="shared" si="4"/>
        <v>0</v>
      </c>
      <c r="D32" s="31">
        <f t="shared" si="4"/>
        <v>0</v>
      </c>
      <c r="E32" s="31">
        <f t="shared" si="4"/>
        <v>0</v>
      </c>
      <c r="F32" s="37">
        <f t="shared" si="4"/>
        <v>4.6534586023576135E-78</v>
      </c>
      <c r="G32" s="31">
        <f t="shared" si="4"/>
        <v>0</v>
      </c>
      <c r="H32" s="31">
        <f t="shared" si="4"/>
        <v>0</v>
      </c>
      <c r="I32">
        <f t="shared" si="2"/>
        <v>4.6534586023576135E-78</v>
      </c>
    </row>
    <row r="33" spans="1:9" x14ac:dyDescent="0.2">
      <c r="A33" s="36">
        <v>5</v>
      </c>
      <c r="B33" s="21">
        <f t="shared" si="3"/>
        <v>5</v>
      </c>
      <c r="C33" s="31">
        <f t="shared" si="4"/>
        <v>0</v>
      </c>
      <c r="D33" s="31">
        <f t="shared" si="4"/>
        <v>0</v>
      </c>
      <c r="E33" s="31">
        <f t="shared" si="4"/>
        <v>0</v>
      </c>
      <c r="F33" s="37">
        <f t="shared" si="4"/>
        <v>5.5173579481044788E-76</v>
      </c>
      <c r="G33" s="31">
        <f t="shared" si="4"/>
        <v>0</v>
      </c>
      <c r="H33" s="31">
        <f t="shared" si="4"/>
        <v>0</v>
      </c>
      <c r="I33">
        <f t="shared" si="2"/>
        <v>5.5173579481044788E-76</v>
      </c>
    </row>
    <row r="34" spans="1:9" x14ac:dyDescent="0.2">
      <c r="A34" s="36">
        <v>5.2</v>
      </c>
      <c r="B34" s="21">
        <f t="shared" si="3"/>
        <v>5.2</v>
      </c>
      <c r="C34" s="31">
        <f t="shared" si="4"/>
        <v>0</v>
      </c>
      <c r="D34" s="31">
        <f t="shared" si="4"/>
        <v>0</v>
      </c>
      <c r="E34" s="31">
        <f t="shared" si="4"/>
        <v>0</v>
      </c>
      <c r="F34" s="37">
        <f t="shared" si="4"/>
        <v>6.1406855606837085E-74</v>
      </c>
      <c r="G34" s="31">
        <f t="shared" si="4"/>
        <v>0</v>
      </c>
      <c r="H34" s="31">
        <f t="shared" si="4"/>
        <v>0</v>
      </c>
      <c r="I34">
        <f t="shared" si="2"/>
        <v>6.1406855606837085E-74</v>
      </c>
    </row>
    <row r="35" spans="1:9" x14ac:dyDescent="0.2">
      <c r="A35" s="36">
        <v>5.4</v>
      </c>
      <c r="B35" s="21">
        <f t="shared" si="3"/>
        <v>5.4</v>
      </c>
      <c r="C35" s="31">
        <f t="shared" si="4"/>
        <v>0</v>
      </c>
      <c r="D35" s="31">
        <f t="shared" si="4"/>
        <v>0</v>
      </c>
      <c r="E35" s="31">
        <f t="shared" si="4"/>
        <v>0</v>
      </c>
      <c r="F35" s="37">
        <f t="shared" si="4"/>
        <v>6.415536081873288E-72</v>
      </c>
      <c r="G35" s="31">
        <f t="shared" si="4"/>
        <v>0</v>
      </c>
      <c r="H35" s="31">
        <f t="shared" si="4"/>
        <v>0</v>
      </c>
      <c r="I35">
        <f t="shared" si="2"/>
        <v>6.415536081873288E-72</v>
      </c>
    </row>
    <row r="36" spans="1:9" x14ac:dyDescent="0.2">
      <c r="A36" s="36">
        <v>5.6</v>
      </c>
      <c r="B36" s="21">
        <f t="shared" si="3"/>
        <v>5.6</v>
      </c>
      <c r="C36" s="31">
        <f t="shared" si="4"/>
        <v>0</v>
      </c>
      <c r="D36" s="31">
        <f t="shared" si="4"/>
        <v>0</v>
      </c>
      <c r="E36" s="31">
        <f t="shared" si="4"/>
        <v>0</v>
      </c>
      <c r="F36" s="37">
        <f t="shared" si="4"/>
        <v>6.2918656053630049E-70</v>
      </c>
      <c r="G36" s="31">
        <f t="shared" si="4"/>
        <v>0</v>
      </c>
      <c r="H36" s="31">
        <f t="shared" si="4"/>
        <v>0</v>
      </c>
      <c r="I36">
        <f t="shared" si="2"/>
        <v>6.2918656053630049E-70</v>
      </c>
    </row>
    <row r="37" spans="1:9" x14ac:dyDescent="0.2">
      <c r="A37" s="36">
        <v>5.8</v>
      </c>
      <c r="B37" s="21">
        <f t="shared" si="3"/>
        <v>5.8</v>
      </c>
      <c r="C37" s="31">
        <f t="shared" si="4"/>
        <v>0</v>
      </c>
      <c r="D37" s="31">
        <f t="shared" si="4"/>
        <v>0</v>
      </c>
      <c r="E37" s="31">
        <f t="shared" si="4"/>
        <v>0</v>
      </c>
      <c r="F37" s="37">
        <f t="shared" si="4"/>
        <v>5.7923702784009565E-68</v>
      </c>
      <c r="G37" s="31">
        <f t="shared" si="4"/>
        <v>0</v>
      </c>
      <c r="H37" s="31">
        <f t="shared" si="4"/>
        <v>0</v>
      </c>
      <c r="I37">
        <f t="shared" si="2"/>
        <v>5.7923702784009565E-68</v>
      </c>
    </row>
    <row r="38" spans="1:9" x14ac:dyDescent="0.2">
      <c r="A38" s="36">
        <v>6</v>
      </c>
      <c r="B38" s="21">
        <f t="shared" si="3"/>
        <v>6</v>
      </c>
      <c r="C38" s="31">
        <f t="shared" si="4"/>
        <v>0</v>
      </c>
      <c r="D38" s="31">
        <f t="shared" si="4"/>
        <v>0</v>
      </c>
      <c r="E38" s="31">
        <f t="shared" si="4"/>
        <v>0</v>
      </c>
      <c r="F38" s="37">
        <f t="shared" si="4"/>
        <v>5.005685830182238E-66</v>
      </c>
      <c r="G38" s="31">
        <f t="shared" si="4"/>
        <v>0</v>
      </c>
      <c r="H38" s="31">
        <f t="shared" si="4"/>
        <v>0</v>
      </c>
      <c r="I38">
        <f t="shared" si="2"/>
        <v>5.005685830182238E-66</v>
      </c>
    </row>
    <row r="39" spans="1:9" x14ac:dyDescent="0.2">
      <c r="A39" s="36">
        <v>6.2</v>
      </c>
      <c r="B39" s="21">
        <f t="shared" si="3"/>
        <v>6.2</v>
      </c>
      <c r="C39" s="31">
        <f t="shared" si="4"/>
        <v>0</v>
      </c>
      <c r="D39" s="31">
        <f t="shared" si="4"/>
        <v>0</v>
      </c>
      <c r="E39" s="31">
        <f t="shared" si="4"/>
        <v>0</v>
      </c>
      <c r="F39" s="37">
        <f t="shared" si="4"/>
        <v>4.060703260794014E-64</v>
      </c>
      <c r="G39" s="31">
        <f t="shared" si="4"/>
        <v>0</v>
      </c>
      <c r="H39" s="31">
        <f t="shared" si="4"/>
        <v>0</v>
      </c>
      <c r="I39">
        <f t="shared" si="2"/>
        <v>4.060703260794014E-64</v>
      </c>
    </row>
    <row r="40" spans="1:9" x14ac:dyDescent="0.2">
      <c r="A40" s="36">
        <v>6.4</v>
      </c>
      <c r="B40" s="21">
        <f t="shared" si="3"/>
        <v>6.4</v>
      </c>
      <c r="C40" s="31">
        <f t="shared" ref="C40:H55" si="5">C$2*EXP(-((C$5*$A40-C$3)^2)/(2*C$4))</f>
        <v>0</v>
      </c>
      <c r="D40" s="31">
        <f t="shared" si="5"/>
        <v>0</v>
      </c>
      <c r="E40" s="31">
        <f t="shared" si="5"/>
        <v>0</v>
      </c>
      <c r="F40" s="37">
        <f t="shared" si="5"/>
        <v>3.0922123692812613E-62</v>
      </c>
      <c r="G40" s="31">
        <f t="shared" si="5"/>
        <v>0</v>
      </c>
      <c r="H40" s="31">
        <f t="shared" si="5"/>
        <v>0</v>
      </c>
      <c r="I40">
        <f t="shared" si="2"/>
        <v>3.0922123692812613E-62</v>
      </c>
    </row>
    <row r="41" spans="1:9" x14ac:dyDescent="0.2">
      <c r="A41" s="36">
        <v>6.6</v>
      </c>
      <c r="B41" s="21">
        <f t="shared" si="3"/>
        <v>6.6</v>
      </c>
      <c r="C41" s="31">
        <f t="shared" si="5"/>
        <v>0</v>
      </c>
      <c r="D41" s="31">
        <f t="shared" si="5"/>
        <v>0</v>
      </c>
      <c r="E41" s="31">
        <f t="shared" si="5"/>
        <v>0</v>
      </c>
      <c r="F41" s="37">
        <f t="shared" si="5"/>
        <v>2.2103841881565129E-60</v>
      </c>
      <c r="G41" s="31">
        <f t="shared" si="5"/>
        <v>0</v>
      </c>
      <c r="H41" s="31">
        <f t="shared" si="5"/>
        <v>0</v>
      </c>
      <c r="I41">
        <f t="shared" si="2"/>
        <v>2.2103841881565129E-60</v>
      </c>
    </row>
    <row r="42" spans="1:9" x14ac:dyDescent="0.2">
      <c r="A42" s="36">
        <v>6.8</v>
      </c>
      <c r="B42" s="21">
        <f t="shared" si="3"/>
        <v>6.8</v>
      </c>
      <c r="C42" s="31">
        <f t="shared" si="5"/>
        <v>0</v>
      </c>
      <c r="D42" s="31">
        <f t="shared" si="5"/>
        <v>0</v>
      </c>
      <c r="E42" s="31">
        <f t="shared" si="5"/>
        <v>0</v>
      </c>
      <c r="F42" s="37">
        <f t="shared" si="5"/>
        <v>1.4831893920046789E-58</v>
      </c>
      <c r="G42" s="31">
        <f t="shared" si="5"/>
        <v>0</v>
      </c>
      <c r="H42" s="31">
        <f t="shared" si="5"/>
        <v>0</v>
      </c>
      <c r="I42">
        <f t="shared" si="2"/>
        <v>1.4831893920046789E-58</v>
      </c>
    </row>
    <row r="43" spans="1:9" x14ac:dyDescent="0.2">
      <c r="A43" s="36">
        <v>7</v>
      </c>
      <c r="B43" s="21">
        <f t="shared" si="3"/>
        <v>7</v>
      </c>
      <c r="C43" s="31">
        <f t="shared" si="5"/>
        <v>0</v>
      </c>
      <c r="D43" s="31">
        <f t="shared" si="5"/>
        <v>0</v>
      </c>
      <c r="E43" s="31">
        <f t="shared" si="5"/>
        <v>0</v>
      </c>
      <c r="F43" s="37">
        <f t="shared" si="5"/>
        <v>9.3423438873182698E-57</v>
      </c>
      <c r="G43" s="31">
        <f t="shared" si="5"/>
        <v>0</v>
      </c>
      <c r="H43" s="31">
        <f t="shared" si="5"/>
        <v>0</v>
      </c>
      <c r="I43">
        <f t="shared" si="2"/>
        <v>9.3423438873182698E-57</v>
      </c>
    </row>
    <row r="44" spans="1:9" x14ac:dyDescent="0.2">
      <c r="A44" s="36">
        <v>7.2</v>
      </c>
      <c r="B44" s="21">
        <f t="shared" si="3"/>
        <v>7.2</v>
      </c>
      <c r="C44" s="31">
        <f t="shared" si="5"/>
        <v>0</v>
      </c>
      <c r="D44" s="31">
        <f t="shared" si="5"/>
        <v>0</v>
      </c>
      <c r="E44" s="31">
        <f t="shared" si="5"/>
        <v>0</v>
      </c>
      <c r="F44" s="37">
        <f t="shared" si="5"/>
        <v>5.5238958484059185E-55</v>
      </c>
      <c r="G44" s="31">
        <f t="shared" si="5"/>
        <v>0</v>
      </c>
      <c r="H44" s="31">
        <f t="shared" si="5"/>
        <v>0</v>
      </c>
      <c r="I44">
        <f t="shared" si="2"/>
        <v>5.5238958484059185E-55</v>
      </c>
    </row>
    <row r="45" spans="1:9" x14ac:dyDescent="0.2">
      <c r="A45" s="36">
        <v>7.4</v>
      </c>
      <c r="B45" s="21">
        <f t="shared" si="3"/>
        <v>7.4</v>
      </c>
      <c r="C45" s="31">
        <f t="shared" si="5"/>
        <v>0</v>
      </c>
      <c r="D45" s="31">
        <f t="shared" si="5"/>
        <v>0</v>
      </c>
      <c r="E45" s="31">
        <f t="shared" si="5"/>
        <v>0</v>
      </c>
      <c r="F45" s="37">
        <f t="shared" si="5"/>
        <v>3.0659530977464886E-53</v>
      </c>
      <c r="G45" s="31">
        <f t="shared" si="5"/>
        <v>0</v>
      </c>
      <c r="H45" s="31">
        <f t="shared" si="5"/>
        <v>0</v>
      </c>
      <c r="I45">
        <f t="shared" si="2"/>
        <v>3.0659530977464886E-53</v>
      </c>
    </row>
    <row r="46" spans="1:9" x14ac:dyDescent="0.2">
      <c r="A46" s="36">
        <v>7.6</v>
      </c>
      <c r="B46" s="21">
        <f t="shared" si="3"/>
        <v>7.6</v>
      </c>
      <c r="C46" s="31">
        <f t="shared" si="5"/>
        <v>0</v>
      </c>
      <c r="D46" s="31">
        <f t="shared" si="5"/>
        <v>0</v>
      </c>
      <c r="E46" s="31">
        <f t="shared" si="5"/>
        <v>0</v>
      </c>
      <c r="F46" s="37">
        <f t="shared" si="5"/>
        <v>1.5974082589033902E-51</v>
      </c>
      <c r="G46" s="31">
        <f t="shared" si="5"/>
        <v>0</v>
      </c>
      <c r="H46" s="31">
        <f t="shared" si="5"/>
        <v>0</v>
      </c>
      <c r="I46">
        <f t="shared" si="2"/>
        <v>1.5974082589033902E-51</v>
      </c>
    </row>
    <row r="47" spans="1:9" x14ac:dyDescent="0.2">
      <c r="A47" s="36">
        <v>7.8</v>
      </c>
      <c r="B47" s="21">
        <f t="shared" si="3"/>
        <v>7.8</v>
      </c>
      <c r="C47" s="31">
        <f t="shared" si="5"/>
        <v>0</v>
      </c>
      <c r="D47" s="31">
        <f t="shared" si="5"/>
        <v>0</v>
      </c>
      <c r="E47" s="31">
        <f t="shared" si="5"/>
        <v>0</v>
      </c>
      <c r="F47" s="37">
        <f t="shared" si="5"/>
        <v>7.8126206544571765E-50</v>
      </c>
      <c r="G47" s="31">
        <f t="shared" si="5"/>
        <v>0</v>
      </c>
      <c r="H47" s="31">
        <f t="shared" si="5"/>
        <v>0</v>
      </c>
      <c r="I47">
        <f t="shared" si="2"/>
        <v>7.8126206544571765E-50</v>
      </c>
    </row>
    <row r="48" spans="1:9" x14ac:dyDescent="0.2">
      <c r="A48" s="36">
        <v>8</v>
      </c>
      <c r="B48" s="21">
        <f t="shared" si="3"/>
        <v>8</v>
      </c>
      <c r="C48" s="31">
        <f t="shared" si="5"/>
        <v>0</v>
      </c>
      <c r="D48" s="31">
        <f t="shared" si="5"/>
        <v>0</v>
      </c>
      <c r="E48" s="31">
        <f t="shared" si="5"/>
        <v>0</v>
      </c>
      <c r="F48" s="37">
        <f t="shared" si="5"/>
        <v>3.5868064553109075E-48</v>
      </c>
      <c r="G48" s="31">
        <f t="shared" si="5"/>
        <v>0</v>
      </c>
      <c r="H48" s="31">
        <f t="shared" si="5"/>
        <v>0</v>
      </c>
      <c r="I48">
        <f t="shared" si="2"/>
        <v>3.5868064553109075E-48</v>
      </c>
    </row>
    <row r="49" spans="1:9" x14ac:dyDescent="0.2">
      <c r="A49" s="36">
        <v>8.1999999999999993</v>
      </c>
      <c r="B49" s="21">
        <f t="shared" si="3"/>
        <v>8.1999999999999993</v>
      </c>
      <c r="C49" s="31">
        <f t="shared" si="5"/>
        <v>0</v>
      </c>
      <c r="D49" s="31">
        <f t="shared" si="5"/>
        <v>0</v>
      </c>
      <c r="E49" s="31">
        <f t="shared" si="5"/>
        <v>0</v>
      </c>
      <c r="F49" s="37">
        <f t="shared" si="5"/>
        <v>1.5457866109125291E-46</v>
      </c>
      <c r="G49" s="31">
        <f t="shared" si="5"/>
        <v>0</v>
      </c>
      <c r="H49" s="31">
        <f t="shared" si="5"/>
        <v>0</v>
      </c>
      <c r="I49">
        <f t="shared" si="2"/>
        <v>1.5457866109125291E-46</v>
      </c>
    </row>
    <row r="50" spans="1:9" x14ac:dyDescent="0.2">
      <c r="A50" s="36">
        <v>8.4</v>
      </c>
      <c r="B50" s="21">
        <f t="shared" si="3"/>
        <v>8.4</v>
      </c>
      <c r="C50" s="31">
        <f t="shared" si="5"/>
        <v>0</v>
      </c>
      <c r="D50" s="31">
        <f t="shared" si="5"/>
        <v>0</v>
      </c>
      <c r="E50" s="31">
        <f t="shared" si="5"/>
        <v>0</v>
      </c>
      <c r="F50" s="37">
        <f t="shared" si="5"/>
        <v>6.2534766581161808E-45</v>
      </c>
      <c r="G50" s="31">
        <f t="shared" si="5"/>
        <v>0</v>
      </c>
      <c r="H50" s="31">
        <f t="shared" si="5"/>
        <v>0</v>
      </c>
      <c r="I50">
        <f t="shared" si="2"/>
        <v>6.2534766581161808E-45</v>
      </c>
    </row>
    <row r="51" spans="1:9" x14ac:dyDescent="0.2">
      <c r="A51" s="36">
        <v>8.6</v>
      </c>
      <c r="B51" s="21">
        <f t="shared" si="3"/>
        <v>8.6</v>
      </c>
      <c r="C51" s="31">
        <f t="shared" si="5"/>
        <v>0</v>
      </c>
      <c r="D51" s="31">
        <f t="shared" si="5"/>
        <v>0</v>
      </c>
      <c r="E51" s="31">
        <f t="shared" si="5"/>
        <v>0</v>
      </c>
      <c r="F51" s="37">
        <f t="shared" si="5"/>
        <v>2.3747829286038507E-43</v>
      </c>
      <c r="G51" s="31">
        <f t="shared" si="5"/>
        <v>0</v>
      </c>
      <c r="H51" s="31">
        <f t="shared" si="5"/>
        <v>0</v>
      </c>
      <c r="I51">
        <f t="shared" si="2"/>
        <v>2.3747829286038507E-43</v>
      </c>
    </row>
    <row r="52" spans="1:9" x14ac:dyDescent="0.2">
      <c r="A52" s="36">
        <v>8.8000000000000007</v>
      </c>
      <c r="B52" s="21">
        <f t="shared" si="3"/>
        <v>8.8000000000000007</v>
      </c>
      <c r="C52" s="31">
        <f t="shared" si="5"/>
        <v>0</v>
      </c>
      <c r="D52" s="31">
        <f t="shared" si="5"/>
        <v>0</v>
      </c>
      <c r="E52" s="31">
        <f t="shared" si="5"/>
        <v>0</v>
      </c>
      <c r="F52" s="37">
        <f t="shared" si="5"/>
        <v>8.4655795826660215E-42</v>
      </c>
      <c r="G52" s="31">
        <f t="shared" si="5"/>
        <v>0</v>
      </c>
      <c r="H52" s="31">
        <f t="shared" si="5"/>
        <v>0</v>
      </c>
      <c r="I52">
        <f t="shared" si="2"/>
        <v>8.4655795826660215E-42</v>
      </c>
    </row>
    <row r="53" spans="1:9" x14ac:dyDescent="0.2">
      <c r="A53" s="36">
        <v>9</v>
      </c>
      <c r="B53" s="21">
        <f t="shared" si="3"/>
        <v>9</v>
      </c>
      <c r="C53" s="31">
        <f t="shared" si="5"/>
        <v>0</v>
      </c>
      <c r="D53" s="31">
        <f t="shared" si="5"/>
        <v>0</v>
      </c>
      <c r="E53" s="31">
        <f t="shared" si="5"/>
        <v>0</v>
      </c>
      <c r="F53" s="37">
        <f t="shared" si="5"/>
        <v>2.8328257961572633E-40</v>
      </c>
      <c r="G53" s="31">
        <f t="shared" si="5"/>
        <v>0</v>
      </c>
      <c r="H53" s="31">
        <f t="shared" si="5"/>
        <v>0</v>
      </c>
      <c r="I53">
        <f t="shared" si="2"/>
        <v>2.8328257961572633E-40</v>
      </c>
    </row>
    <row r="54" spans="1:9" x14ac:dyDescent="0.2">
      <c r="A54" s="36">
        <v>9.1999999999999993</v>
      </c>
      <c r="B54" s="21">
        <f t="shared" si="3"/>
        <v>9.1999999999999993</v>
      </c>
      <c r="C54" s="31">
        <f t="shared" si="5"/>
        <v>0</v>
      </c>
      <c r="D54" s="31">
        <f t="shared" si="5"/>
        <v>0</v>
      </c>
      <c r="E54" s="31">
        <f t="shared" si="5"/>
        <v>0</v>
      </c>
      <c r="F54" s="37">
        <f t="shared" si="5"/>
        <v>8.8984309261561256E-39</v>
      </c>
      <c r="G54" s="31">
        <f t="shared" si="5"/>
        <v>0</v>
      </c>
      <c r="H54" s="31">
        <f t="shared" si="5"/>
        <v>0</v>
      </c>
      <c r="I54">
        <f t="shared" si="2"/>
        <v>8.8984309261561256E-39</v>
      </c>
    </row>
    <row r="55" spans="1:9" x14ac:dyDescent="0.2">
      <c r="A55" s="36">
        <v>9.4</v>
      </c>
      <c r="B55" s="21">
        <f t="shared" si="3"/>
        <v>9.4</v>
      </c>
      <c r="C55" s="31">
        <f t="shared" si="5"/>
        <v>0</v>
      </c>
      <c r="D55" s="31">
        <f t="shared" si="5"/>
        <v>0</v>
      </c>
      <c r="E55" s="31">
        <f t="shared" si="5"/>
        <v>0</v>
      </c>
      <c r="F55" s="37">
        <f t="shared" si="5"/>
        <v>2.6238402624133903E-37</v>
      </c>
      <c r="G55" s="31">
        <f t="shared" si="5"/>
        <v>0</v>
      </c>
      <c r="H55" s="31">
        <f t="shared" si="5"/>
        <v>0</v>
      </c>
      <c r="I55">
        <f t="shared" si="2"/>
        <v>2.6238402624133903E-37</v>
      </c>
    </row>
    <row r="56" spans="1:9" x14ac:dyDescent="0.2">
      <c r="A56" s="36">
        <v>9.6</v>
      </c>
      <c r="B56" s="21">
        <f t="shared" si="3"/>
        <v>9.6</v>
      </c>
      <c r="C56" s="31">
        <f t="shared" ref="C56:H71" si="6">C$2*EXP(-((C$5*$A56-C$3)^2)/(2*C$4))</f>
        <v>0</v>
      </c>
      <c r="D56" s="31">
        <f t="shared" si="6"/>
        <v>0</v>
      </c>
      <c r="E56" s="31">
        <f t="shared" si="6"/>
        <v>0</v>
      </c>
      <c r="F56" s="37">
        <f t="shared" si="6"/>
        <v>7.2625936171811041E-36</v>
      </c>
      <c r="G56" s="31">
        <f t="shared" si="6"/>
        <v>0</v>
      </c>
      <c r="H56" s="31">
        <f t="shared" si="6"/>
        <v>0</v>
      </c>
      <c r="I56">
        <f t="shared" si="2"/>
        <v>7.2625936171811041E-36</v>
      </c>
    </row>
    <row r="57" spans="1:9" x14ac:dyDescent="0.2">
      <c r="A57" s="36">
        <v>9.8000000000000007</v>
      </c>
      <c r="B57" s="21">
        <f t="shared" si="3"/>
        <v>9.8000000000000007</v>
      </c>
      <c r="C57" s="31">
        <f t="shared" si="6"/>
        <v>0</v>
      </c>
      <c r="D57" s="31">
        <f t="shared" si="6"/>
        <v>0</v>
      </c>
      <c r="E57" s="31">
        <f t="shared" si="6"/>
        <v>0</v>
      </c>
      <c r="F57" s="37">
        <f t="shared" si="6"/>
        <v>1.8870199367701982E-34</v>
      </c>
      <c r="G57" s="31">
        <f t="shared" si="6"/>
        <v>0</v>
      </c>
      <c r="H57" s="31">
        <f t="shared" si="6"/>
        <v>0</v>
      </c>
      <c r="I57">
        <f t="shared" si="2"/>
        <v>1.8870199367701982E-34</v>
      </c>
    </row>
    <row r="58" spans="1:9" x14ac:dyDescent="0.2">
      <c r="A58" s="36">
        <v>10</v>
      </c>
      <c r="B58" s="21">
        <f t="shared" si="3"/>
        <v>10</v>
      </c>
      <c r="C58" s="31">
        <f t="shared" si="6"/>
        <v>0</v>
      </c>
      <c r="D58" s="31">
        <f t="shared" si="6"/>
        <v>0</v>
      </c>
      <c r="E58" s="31">
        <f t="shared" si="6"/>
        <v>0</v>
      </c>
      <c r="F58" s="37">
        <f t="shared" si="6"/>
        <v>4.6024769999989011E-33</v>
      </c>
      <c r="G58" s="31">
        <f t="shared" si="6"/>
        <v>0</v>
      </c>
      <c r="H58" s="31">
        <f t="shared" si="6"/>
        <v>0</v>
      </c>
      <c r="I58">
        <f t="shared" si="2"/>
        <v>4.6024769999989011E-33</v>
      </c>
    </row>
    <row r="59" spans="1:9" x14ac:dyDescent="0.2">
      <c r="A59" s="36">
        <v>10.199999999999999</v>
      </c>
      <c r="B59" s="21">
        <f t="shared" si="3"/>
        <v>10.199999999999999</v>
      </c>
      <c r="C59" s="31">
        <f t="shared" si="6"/>
        <v>0</v>
      </c>
      <c r="D59" s="31">
        <f t="shared" si="6"/>
        <v>0</v>
      </c>
      <c r="E59" s="31">
        <f t="shared" si="6"/>
        <v>0</v>
      </c>
      <c r="F59" s="37">
        <f t="shared" si="6"/>
        <v>1.0537489586611543E-31</v>
      </c>
      <c r="G59" s="31">
        <f t="shared" si="6"/>
        <v>0</v>
      </c>
      <c r="H59" s="31">
        <f t="shared" si="6"/>
        <v>0</v>
      </c>
      <c r="I59">
        <f t="shared" si="2"/>
        <v>1.0537489586611543E-31</v>
      </c>
    </row>
    <row r="60" spans="1:9" x14ac:dyDescent="0.2">
      <c r="A60" s="36">
        <v>10.4</v>
      </c>
      <c r="B60" s="21">
        <f t="shared" si="3"/>
        <v>10.4</v>
      </c>
      <c r="C60" s="31">
        <f t="shared" si="6"/>
        <v>0</v>
      </c>
      <c r="D60" s="31">
        <f t="shared" si="6"/>
        <v>0</v>
      </c>
      <c r="E60" s="31">
        <f t="shared" si="6"/>
        <v>0</v>
      </c>
      <c r="F60" s="37">
        <f t="shared" si="6"/>
        <v>2.2647125321211003E-30</v>
      </c>
      <c r="G60" s="31">
        <f t="shared" si="6"/>
        <v>0</v>
      </c>
      <c r="H60" s="31">
        <f t="shared" si="6"/>
        <v>0</v>
      </c>
      <c r="I60">
        <f t="shared" si="2"/>
        <v>2.2647125321211003E-30</v>
      </c>
    </row>
    <row r="61" spans="1:9" x14ac:dyDescent="0.2">
      <c r="A61" s="36">
        <v>10.6</v>
      </c>
      <c r="B61" s="21">
        <f t="shared" si="3"/>
        <v>10.6</v>
      </c>
      <c r="C61" s="31">
        <f t="shared" si="6"/>
        <v>0</v>
      </c>
      <c r="D61" s="31">
        <f t="shared" si="6"/>
        <v>0</v>
      </c>
      <c r="E61" s="31">
        <f t="shared" si="6"/>
        <v>0</v>
      </c>
      <c r="F61" s="37">
        <f t="shared" si="6"/>
        <v>4.5689815202685813E-29</v>
      </c>
      <c r="G61" s="31">
        <f t="shared" si="6"/>
        <v>0</v>
      </c>
      <c r="H61" s="31">
        <f t="shared" si="6"/>
        <v>0</v>
      </c>
      <c r="I61">
        <f t="shared" si="2"/>
        <v>4.5689815202685813E-29</v>
      </c>
    </row>
    <row r="62" spans="1:9" x14ac:dyDescent="0.2">
      <c r="A62" s="36">
        <v>10.8</v>
      </c>
      <c r="B62" s="21">
        <f t="shared" si="3"/>
        <v>10.8</v>
      </c>
      <c r="C62" s="31">
        <f t="shared" si="6"/>
        <v>0</v>
      </c>
      <c r="D62" s="31">
        <f t="shared" si="6"/>
        <v>0</v>
      </c>
      <c r="E62" s="31">
        <f t="shared" si="6"/>
        <v>0</v>
      </c>
      <c r="F62" s="37">
        <f t="shared" si="6"/>
        <v>8.6527889901049803E-28</v>
      </c>
      <c r="G62" s="31">
        <f t="shared" si="6"/>
        <v>0</v>
      </c>
      <c r="H62" s="31">
        <f t="shared" si="6"/>
        <v>0</v>
      </c>
      <c r="I62">
        <f t="shared" si="2"/>
        <v>8.6527889901049803E-28</v>
      </c>
    </row>
    <row r="63" spans="1:9" x14ac:dyDescent="0.2">
      <c r="A63" s="36">
        <v>11</v>
      </c>
      <c r="B63" s="21">
        <f t="shared" si="3"/>
        <v>11</v>
      </c>
      <c r="C63" s="31">
        <f t="shared" si="6"/>
        <v>0</v>
      </c>
      <c r="D63" s="31">
        <f t="shared" si="6"/>
        <v>0</v>
      </c>
      <c r="E63" s="31">
        <f t="shared" si="6"/>
        <v>0</v>
      </c>
      <c r="F63" s="37">
        <f t="shared" si="6"/>
        <v>1.5382368736219502E-26</v>
      </c>
      <c r="G63" s="31">
        <f t="shared" si="6"/>
        <v>0</v>
      </c>
      <c r="H63" s="31">
        <f t="shared" si="6"/>
        <v>0</v>
      </c>
      <c r="I63">
        <f t="shared" si="2"/>
        <v>1.5382368736219502E-26</v>
      </c>
    </row>
    <row r="64" spans="1:9" x14ac:dyDescent="0.2">
      <c r="A64" s="36">
        <v>11.2</v>
      </c>
      <c r="B64" s="21">
        <f t="shared" si="3"/>
        <v>11.2</v>
      </c>
      <c r="C64" s="31">
        <f t="shared" si="6"/>
        <v>0</v>
      </c>
      <c r="D64" s="31">
        <f t="shared" si="6"/>
        <v>0</v>
      </c>
      <c r="E64" s="31">
        <f t="shared" si="6"/>
        <v>0</v>
      </c>
      <c r="F64" s="37">
        <f t="shared" si="6"/>
        <v>2.5669695432376077E-25</v>
      </c>
      <c r="G64" s="31">
        <f t="shared" si="6"/>
        <v>0</v>
      </c>
      <c r="H64" s="31">
        <f t="shared" si="6"/>
        <v>0</v>
      </c>
      <c r="I64">
        <f t="shared" si="2"/>
        <v>2.5669695432376077E-25</v>
      </c>
    </row>
    <row r="65" spans="1:9" x14ac:dyDescent="0.2">
      <c r="A65" s="36">
        <v>11.4</v>
      </c>
      <c r="B65" s="21">
        <f t="shared" si="3"/>
        <v>11.4</v>
      </c>
      <c r="C65" s="31">
        <f t="shared" si="6"/>
        <v>0</v>
      </c>
      <c r="D65" s="31">
        <f t="shared" si="6"/>
        <v>0</v>
      </c>
      <c r="E65" s="31">
        <f t="shared" si="6"/>
        <v>0</v>
      </c>
      <c r="F65" s="37">
        <f t="shared" si="6"/>
        <v>4.0211345693770457E-24</v>
      </c>
      <c r="G65" s="31">
        <f t="shared" si="6"/>
        <v>0</v>
      </c>
      <c r="H65" s="31">
        <f t="shared" si="6"/>
        <v>0</v>
      </c>
      <c r="I65">
        <f t="shared" si="2"/>
        <v>4.0211345693770457E-24</v>
      </c>
    </row>
    <row r="66" spans="1:9" x14ac:dyDescent="0.2">
      <c r="A66" s="36">
        <v>11.6</v>
      </c>
      <c r="B66" s="21">
        <f t="shared" si="3"/>
        <v>11.6</v>
      </c>
      <c r="C66" s="31">
        <f t="shared" si="6"/>
        <v>0</v>
      </c>
      <c r="D66" s="31">
        <f t="shared" si="6"/>
        <v>0</v>
      </c>
      <c r="E66" s="31">
        <f t="shared" si="6"/>
        <v>0</v>
      </c>
      <c r="F66" s="37">
        <f t="shared" si="6"/>
        <v>5.9129865608159843E-23</v>
      </c>
      <c r="G66" s="31">
        <f t="shared" si="6"/>
        <v>0</v>
      </c>
      <c r="H66" s="31">
        <f t="shared" si="6"/>
        <v>0</v>
      </c>
      <c r="I66">
        <f t="shared" si="2"/>
        <v>5.9129865608159843E-23</v>
      </c>
    </row>
    <row r="67" spans="1:9" x14ac:dyDescent="0.2">
      <c r="A67" s="36">
        <v>11.8</v>
      </c>
      <c r="B67" s="21">
        <f t="shared" si="3"/>
        <v>11.8</v>
      </c>
      <c r="C67" s="31">
        <f t="shared" si="6"/>
        <v>0</v>
      </c>
      <c r="D67" s="31">
        <f t="shared" si="6"/>
        <v>0</v>
      </c>
      <c r="E67" s="31">
        <f t="shared" si="6"/>
        <v>0</v>
      </c>
      <c r="F67" s="37">
        <f t="shared" si="6"/>
        <v>8.1619808205872249E-22</v>
      </c>
      <c r="G67" s="31">
        <f t="shared" si="6"/>
        <v>0</v>
      </c>
      <c r="H67" s="31">
        <f t="shared" si="6"/>
        <v>0</v>
      </c>
      <c r="I67">
        <f t="shared" si="2"/>
        <v>8.1619808205872249E-22</v>
      </c>
    </row>
    <row r="68" spans="1:9" x14ac:dyDescent="0.2">
      <c r="A68" s="36">
        <v>12</v>
      </c>
      <c r="B68" s="21">
        <f t="shared" si="3"/>
        <v>12</v>
      </c>
      <c r="C68" s="31">
        <f t="shared" si="6"/>
        <v>0</v>
      </c>
      <c r="D68" s="31">
        <f t="shared" si="6"/>
        <v>0</v>
      </c>
      <c r="E68" s="31">
        <f t="shared" si="6"/>
        <v>0</v>
      </c>
      <c r="F68" s="37">
        <f t="shared" si="6"/>
        <v>1.0575834383856887E-20</v>
      </c>
      <c r="G68" s="31">
        <f t="shared" si="6"/>
        <v>0</v>
      </c>
      <c r="H68" s="31">
        <f t="shared" si="6"/>
        <v>0</v>
      </c>
      <c r="I68">
        <f t="shared" si="2"/>
        <v>1.0575834383856887E-20</v>
      </c>
    </row>
    <row r="69" spans="1:9" x14ac:dyDescent="0.2">
      <c r="A69" s="36">
        <v>12.2</v>
      </c>
      <c r="B69" s="21">
        <f t="shared" si="3"/>
        <v>12.2</v>
      </c>
      <c r="C69" s="31">
        <f t="shared" si="6"/>
        <v>0</v>
      </c>
      <c r="D69" s="31">
        <f t="shared" si="6"/>
        <v>0</v>
      </c>
      <c r="E69" s="31">
        <f t="shared" si="6"/>
        <v>0</v>
      </c>
      <c r="F69" s="37">
        <f t="shared" si="6"/>
        <v>1.2863646762799597E-19</v>
      </c>
      <c r="G69" s="31">
        <f t="shared" si="6"/>
        <v>0</v>
      </c>
      <c r="H69" s="31">
        <f t="shared" si="6"/>
        <v>0</v>
      </c>
      <c r="I69">
        <f t="shared" si="2"/>
        <v>1.2863646762799597E-19</v>
      </c>
    </row>
    <row r="70" spans="1:9" x14ac:dyDescent="0.2">
      <c r="A70" s="36">
        <v>12.4</v>
      </c>
      <c r="B70" s="21">
        <f t="shared" si="3"/>
        <v>12.4</v>
      </c>
      <c r="C70" s="31">
        <f t="shared" si="6"/>
        <v>0</v>
      </c>
      <c r="D70" s="31">
        <f t="shared" si="6"/>
        <v>0</v>
      </c>
      <c r="E70" s="31">
        <f t="shared" si="6"/>
        <v>0</v>
      </c>
      <c r="F70" s="37">
        <f t="shared" si="6"/>
        <v>1.4687367566860639E-18</v>
      </c>
      <c r="G70" s="31">
        <f t="shared" si="6"/>
        <v>0</v>
      </c>
      <c r="H70" s="31">
        <f t="shared" si="6"/>
        <v>0</v>
      </c>
      <c r="I70">
        <f t="shared" si="2"/>
        <v>1.4687367566860639E-18</v>
      </c>
    </row>
    <row r="71" spans="1:9" x14ac:dyDescent="0.2">
      <c r="A71" s="36">
        <v>12.6</v>
      </c>
      <c r="B71" s="21">
        <f t="shared" si="3"/>
        <v>12.6</v>
      </c>
      <c r="C71" s="31">
        <f t="shared" si="6"/>
        <v>0</v>
      </c>
      <c r="D71" s="31">
        <f t="shared" si="6"/>
        <v>0</v>
      </c>
      <c r="E71" s="31">
        <f t="shared" si="6"/>
        <v>0</v>
      </c>
      <c r="F71" s="37">
        <f t="shared" si="6"/>
        <v>1.574179363890688E-17</v>
      </c>
      <c r="G71" s="31">
        <f t="shared" si="6"/>
        <v>0</v>
      </c>
      <c r="H71" s="31">
        <f t="shared" si="6"/>
        <v>0</v>
      </c>
      <c r="I71">
        <f t="shared" si="2"/>
        <v>1.574179363890688E-17</v>
      </c>
    </row>
    <row r="72" spans="1:9" x14ac:dyDescent="0.2">
      <c r="A72" s="36">
        <v>12.8</v>
      </c>
      <c r="B72" s="21">
        <f t="shared" si="3"/>
        <v>12.8</v>
      </c>
      <c r="C72" s="31">
        <f t="shared" ref="C72:H87" si="7">C$2*EXP(-((C$5*$A72-C$3)^2)/(2*C$4))</f>
        <v>0</v>
      </c>
      <c r="D72" s="31">
        <f t="shared" si="7"/>
        <v>0</v>
      </c>
      <c r="E72" s="31">
        <f t="shared" si="7"/>
        <v>0</v>
      </c>
      <c r="F72" s="37">
        <f t="shared" si="7"/>
        <v>1.5837800181869561E-16</v>
      </c>
      <c r="G72" s="31">
        <f t="shared" si="7"/>
        <v>0</v>
      </c>
      <c r="H72" s="31">
        <f t="shared" si="7"/>
        <v>0</v>
      </c>
      <c r="I72">
        <f t="shared" ref="I72:I135" si="8">SUM(C72:H72)</f>
        <v>1.5837800181869561E-16</v>
      </c>
    </row>
    <row r="73" spans="1:9" x14ac:dyDescent="0.2">
      <c r="A73" s="36">
        <v>13</v>
      </c>
      <c r="B73" s="21">
        <f t="shared" ref="B73:B136" si="9">A73*$C$5</f>
        <v>13</v>
      </c>
      <c r="C73" s="31">
        <f t="shared" si="7"/>
        <v>0</v>
      </c>
      <c r="D73" s="31">
        <f t="shared" si="7"/>
        <v>0</v>
      </c>
      <c r="E73" s="31">
        <f t="shared" si="7"/>
        <v>0</v>
      </c>
      <c r="F73" s="37">
        <f t="shared" si="7"/>
        <v>1.4957737150181824E-15</v>
      </c>
      <c r="G73" s="31">
        <f t="shared" si="7"/>
        <v>0</v>
      </c>
      <c r="H73" s="31">
        <f t="shared" si="7"/>
        <v>0</v>
      </c>
      <c r="I73">
        <f t="shared" si="8"/>
        <v>1.4957737150181824E-15</v>
      </c>
    </row>
    <row r="74" spans="1:9" x14ac:dyDescent="0.2">
      <c r="A74" s="36">
        <v>13.2</v>
      </c>
      <c r="B74" s="21">
        <f t="shared" si="9"/>
        <v>13.2</v>
      </c>
      <c r="C74" s="31">
        <f t="shared" si="7"/>
        <v>0</v>
      </c>
      <c r="D74" s="31">
        <f t="shared" si="7"/>
        <v>0</v>
      </c>
      <c r="E74" s="31">
        <f t="shared" si="7"/>
        <v>0</v>
      </c>
      <c r="F74" s="37">
        <f t="shared" si="7"/>
        <v>1.3260726816361881E-14</v>
      </c>
      <c r="G74" s="31">
        <f t="shared" si="7"/>
        <v>0</v>
      </c>
      <c r="H74" s="31">
        <f t="shared" si="7"/>
        <v>0</v>
      </c>
      <c r="I74">
        <f t="shared" si="8"/>
        <v>1.3260726816361881E-14</v>
      </c>
    </row>
    <row r="75" spans="1:9" x14ac:dyDescent="0.2">
      <c r="A75" s="36">
        <v>13.4</v>
      </c>
      <c r="B75" s="21">
        <f t="shared" si="9"/>
        <v>13.4</v>
      </c>
      <c r="C75" s="31">
        <f t="shared" si="7"/>
        <v>0</v>
      </c>
      <c r="D75" s="31">
        <f t="shared" si="7"/>
        <v>0</v>
      </c>
      <c r="E75" s="31">
        <f t="shared" si="7"/>
        <v>0</v>
      </c>
      <c r="F75" s="37">
        <f t="shared" si="7"/>
        <v>1.1035681368405808E-13</v>
      </c>
      <c r="G75" s="31">
        <f t="shared" si="7"/>
        <v>0</v>
      </c>
      <c r="H75" s="31">
        <f t="shared" si="7"/>
        <v>0</v>
      </c>
      <c r="I75">
        <f t="shared" si="8"/>
        <v>1.1035681368405808E-13</v>
      </c>
    </row>
    <row r="76" spans="1:9" x14ac:dyDescent="0.2">
      <c r="A76" s="36">
        <v>13.6</v>
      </c>
      <c r="B76" s="21">
        <f t="shared" si="9"/>
        <v>13.6</v>
      </c>
      <c r="C76" s="31">
        <f t="shared" si="7"/>
        <v>0</v>
      </c>
      <c r="D76" s="31">
        <f t="shared" si="7"/>
        <v>0</v>
      </c>
      <c r="E76" s="31">
        <f t="shared" si="7"/>
        <v>0</v>
      </c>
      <c r="F76" s="37">
        <f t="shared" si="7"/>
        <v>8.6210739492302436E-13</v>
      </c>
      <c r="G76" s="31">
        <f t="shared" si="7"/>
        <v>0</v>
      </c>
      <c r="H76" s="31">
        <f t="shared" si="7"/>
        <v>0</v>
      </c>
      <c r="I76">
        <f t="shared" si="8"/>
        <v>8.6210739492302436E-13</v>
      </c>
    </row>
    <row r="77" spans="1:9" x14ac:dyDescent="0.2">
      <c r="A77" s="36">
        <v>13.8</v>
      </c>
      <c r="B77" s="21">
        <f t="shared" si="9"/>
        <v>13.8</v>
      </c>
      <c r="C77" s="31">
        <f t="shared" si="7"/>
        <v>0</v>
      </c>
      <c r="D77" s="31">
        <f t="shared" si="7"/>
        <v>0</v>
      </c>
      <c r="E77" s="31">
        <f t="shared" si="7"/>
        <v>0</v>
      </c>
      <c r="F77" s="37">
        <f t="shared" si="7"/>
        <v>6.3219925740448387E-12</v>
      </c>
      <c r="G77" s="31">
        <f t="shared" si="7"/>
        <v>0</v>
      </c>
      <c r="H77" s="31">
        <f t="shared" si="7"/>
        <v>0</v>
      </c>
      <c r="I77">
        <f t="shared" si="8"/>
        <v>6.3219925740448387E-12</v>
      </c>
    </row>
    <row r="78" spans="1:9" x14ac:dyDescent="0.2">
      <c r="A78" s="36">
        <v>14</v>
      </c>
      <c r="B78" s="21">
        <f t="shared" si="9"/>
        <v>14</v>
      </c>
      <c r="C78" s="31">
        <f t="shared" si="7"/>
        <v>0</v>
      </c>
      <c r="D78" s="31">
        <f t="shared" si="7"/>
        <v>0</v>
      </c>
      <c r="E78" s="31">
        <f t="shared" si="7"/>
        <v>0</v>
      </c>
      <c r="F78" s="37">
        <f t="shared" si="7"/>
        <v>4.3518807433521984E-11</v>
      </c>
      <c r="G78" s="31">
        <f t="shared" si="7"/>
        <v>0</v>
      </c>
      <c r="H78" s="31">
        <f t="shared" si="7"/>
        <v>0</v>
      </c>
      <c r="I78">
        <f t="shared" si="8"/>
        <v>4.3518807433521984E-11</v>
      </c>
    </row>
    <row r="79" spans="1:9" x14ac:dyDescent="0.2">
      <c r="A79" s="36">
        <v>14.2</v>
      </c>
      <c r="B79" s="21">
        <f t="shared" si="9"/>
        <v>14.2</v>
      </c>
      <c r="C79" s="31">
        <f t="shared" si="7"/>
        <v>0</v>
      </c>
      <c r="D79" s="31">
        <f t="shared" si="7"/>
        <v>0</v>
      </c>
      <c r="E79" s="31">
        <f t="shared" si="7"/>
        <v>0</v>
      </c>
      <c r="F79" s="37">
        <f t="shared" si="7"/>
        <v>2.812097558119381E-10</v>
      </c>
      <c r="G79" s="31">
        <f t="shared" si="7"/>
        <v>0</v>
      </c>
      <c r="H79" s="31">
        <f t="shared" si="7"/>
        <v>0</v>
      </c>
      <c r="I79">
        <f t="shared" si="8"/>
        <v>2.812097558119381E-10</v>
      </c>
    </row>
    <row r="80" spans="1:9" x14ac:dyDescent="0.2">
      <c r="A80" s="36">
        <v>14.4</v>
      </c>
      <c r="B80" s="21">
        <f t="shared" si="9"/>
        <v>14.4</v>
      </c>
      <c r="C80" s="31">
        <f t="shared" si="7"/>
        <v>0</v>
      </c>
      <c r="D80" s="31">
        <f t="shared" si="7"/>
        <v>0</v>
      </c>
      <c r="E80" s="31">
        <f t="shared" si="7"/>
        <v>0</v>
      </c>
      <c r="F80" s="37">
        <f t="shared" si="7"/>
        <v>1.7057452642097153E-9</v>
      </c>
      <c r="G80" s="31">
        <f t="shared" si="7"/>
        <v>0</v>
      </c>
      <c r="H80" s="31">
        <f t="shared" si="7"/>
        <v>0</v>
      </c>
      <c r="I80">
        <f t="shared" si="8"/>
        <v>1.7057452642097153E-9</v>
      </c>
    </row>
    <row r="81" spans="1:9" x14ac:dyDescent="0.2">
      <c r="A81" s="36">
        <v>14.6</v>
      </c>
      <c r="B81" s="21">
        <f t="shared" si="9"/>
        <v>14.6</v>
      </c>
      <c r="C81" s="31">
        <f t="shared" si="7"/>
        <v>0</v>
      </c>
      <c r="D81" s="31">
        <f t="shared" si="7"/>
        <v>0</v>
      </c>
      <c r="E81" s="31">
        <f t="shared" si="7"/>
        <v>0</v>
      </c>
      <c r="F81" s="37">
        <f t="shared" si="7"/>
        <v>9.7124402123905726E-9</v>
      </c>
      <c r="G81" s="31">
        <f t="shared" si="7"/>
        <v>0</v>
      </c>
      <c r="H81" s="31">
        <f t="shared" si="7"/>
        <v>0</v>
      </c>
      <c r="I81">
        <f t="shared" si="8"/>
        <v>9.7124402123905726E-9</v>
      </c>
    </row>
    <row r="82" spans="1:9" x14ac:dyDescent="0.2">
      <c r="A82" s="36">
        <v>14.8</v>
      </c>
      <c r="B82" s="21">
        <f t="shared" si="9"/>
        <v>14.8</v>
      </c>
      <c r="C82" s="31">
        <f t="shared" si="7"/>
        <v>0</v>
      </c>
      <c r="D82" s="31">
        <f t="shared" si="7"/>
        <v>0</v>
      </c>
      <c r="E82" s="31">
        <f t="shared" si="7"/>
        <v>0</v>
      </c>
      <c r="F82" s="37">
        <f t="shared" si="7"/>
        <v>5.1912618551691736E-8</v>
      </c>
      <c r="G82" s="31">
        <f t="shared" si="7"/>
        <v>0</v>
      </c>
      <c r="H82" s="31">
        <f t="shared" si="7"/>
        <v>0</v>
      </c>
      <c r="I82">
        <f t="shared" si="8"/>
        <v>5.1912618551691736E-8</v>
      </c>
    </row>
    <row r="83" spans="1:9" x14ac:dyDescent="0.2">
      <c r="A83" s="36">
        <v>15</v>
      </c>
      <c r="B83" s="21">
        <f t="shared" si="9"/>
        <v>15</v>
      </c>
      <c r="C83" s="31">
        <f t="shared" si="7"/>
        <v>0</v>
      </c>
      <c r="D83" s="31">
        <f t="shared" si="7"/>
        <v>0</v>
      </c>
      <c r="E83" s="31">
        <f t="shared" si="7"/>
        <v>0</v>
      </c>
      <c r="F83" s="37">
        <f t="shared" si="7"/>
        <v>2.6046412048481911E-7</v>
      </c>
      <c r="G83" s="31">
        <f t="shared" si="7"/>
        <v>0</v>
      </c>
      <c r="H83" s="31">
        <f t="shared" si="7"/>
        <v>0</v>
      </c>
      <c r="I83">
        <f t="shared" si="8"/>
        <v>2.6046412048481911E-7</v>
      </c>
    </row>
    <row r="84" spans="1:9" x14ac:dyDescent="0.2">
      <c r="A84" s="36">
        <v>15.2</v>
      </c>
      <c r="B84" s="21">
        <f t="shared" si="9"/>
        <v>15.2</v>
      </c>
      <c r="C84" s="31">
        <f t="shared" si="7"/>
        <v>0</v>
      </c>
      <c r="D84" s="31">
        <f t="shared" si="7"/>
        <v>0</v>
      </c>
      <c r="E84" s="31">
        <f t="shared" si="7"/>
        <v>0</v>
      </c>
      <c r="F84" s="37">
        <f t="shared" si="7"/>
        <v>1.2267421026821221E-6</v>
      </c>
      <c r="G84" s="31">
        <f t="shared" si="7"/>
        <v>0</v>
      </c>
      <c r="H84" s="31">
        <f t="shared" si="7"/>
        <v>0</v>
      </c>
      <c r="I84">
        <f t="shared" si="8"/>
        <v>1.2267421026821221E-6</v>
      </c>
    </row>
    <row r="85" spans="1:9" x14ac:dyDescent="0.2">
      <c r="A85" s="36">
        <v>15.4</v>
      </c>
      <c r="B85" s="21">
        <f t="shared" si="9"/>
        <v>15.4</v>
      </c>
      <c r="C85" s="31">
        <f t="shared" si="7"/>
        <v>0</v>
      </c>
      <c r="D85" s="31">
        <f t="shared" si="7"/>
        <v>0</v>
      </c>
      <c r="E85" s="31">
        <f t="shared" si="7"/>
        <v>0</v>
      </c>
      <c r="F85" s="37">
        <f t="shared" si="7"/>
        <v>5.4236171862512591E-6</v>
      </c>
      <c r="G85" s="31">
        <f t="shared" si="7"/>
        <v>0</v>
      </c>
      <c r="H85" s="31">
        <f t="shared" si="7"/>
        <v>0</v>
      </c>
      <c r="I85">
        <f t="shared" si="8"/>
        <v>5.4236171862512591E-6</v>
      </c>
    </row>
    <row r="86" spans="1:9" x14ac:dyDescent="0.2">
      <c r="A86" s="36">
        <v>15.6</v>
      </c>
      <c r="B86" s="21">
        <f t="shared" si="9"/>
        <v>15.6</v>
      </c>
      <c r="C86" s="31">
        <f t="shared" si="7"/>
        <v>0</v>
      </c>
      <c r="D86" s="31">
        <f t="shared" si="7"/>
        <v>0</v>
      </c>
      <c r="E86" s="31">
        <f t="shared" si="7"/>
        <v>0</v>
      </c>
      <c r="F86" s="37">
        <f t="shared" si="7"/>
        <v>2.2508947020245564E-5</v>
      </c>
      <c r="G86" s="31">
        <f t="shared" si="7"/>
        <v>0</v>
      </c>
      <c r="H86" s="31">
        <f t="shared" si="7"/>
        <v>0</v>
      </c>
      <c r="I86">
        <f t="shared" si="8"/>
        <v>2.2508947020245564E-5</v>
      </c>
    </row>
    <row r="87" spans="1:9" x14ac:dyDescent="0.2">
      <c r="A87" s="36">
        <v>15.8</v>
      </c>
      <c r="B87" s="21">
        <f t="shared" si="9"/>
        <v>15.8</v>
      </c>
      <c r="C87" s="31">
        <f t="shared" si="7"/>
        <v>0</v>
      </c>
      <c r="D87" s="31">
        <f t="shared" si="7"/>
        <v>0</v>
      </c>
      <c r="E87" s="31">
        <f t="shared" si="7"/>
        <v>0</v>
      </c>
      <c r="F87" s="37">
        <f t="shared" si="7"/>
        <v>8.7690333744599091E-5</v>
      </c>
      <c r="G87" s="31">
        <f t="shared" si="7"/>
        <v>0</v>
      </c>
      <c r="H87" s="31">
        <f t="shared" si="7"/>
        <v>0</v>
      </c>
      <c r="I87">
        <f t="shared" si="8"/>
        <v>8.7690333744599091E-5</v>
      </c>
    </row>
    <row r="88" spans="1:9" x14ac:dyDescent="0.2">
      <c r="A88" s="36">
        <v>16</v>
      </c>
      <c r="B88" s="21">
        <f t="shared" si="9"/>
        <v>16</v>
      </c>
      <c r="C88" s="31">
        <f t="shared" ref="C88:H103" si="10">C$2*EXP(-((C$5*$A88-C$3)^2)/(2*C$4))</f>
        <v>0</v>
      </c>
      <c r="D88" s="31">
        <f t="shared" si="10"/>
        <v>0</v>
      </c>
      <c r="E88" s="31">
        <f t="shared" si="10"/>
        <v>0</v>
      </c>
      <c r="F88" s="37">
        <f t="shared" si="10"/>
        <v>3.206850103125095E-4</v>
      </c>
      <c r="G88" s="31">
        <f t="shared" si="10"/>
        <v>0</v>
      </c>
      <c r="H88" s="31">
        <f t="shared" si="10"/>
        <v>0</v>
      </c>
      <c r="I88">
        <f t="shared" si="8"/>
        <v>3.206850103125095E-4</v>
      </c>
    </row>
    <row r="89" spans="1:9" x14ac:dyDescent="0.2">
      <c r="A89" s="36">
        <v>16.2</v>
      </c>
      <c r="B89" s="21">
        <f t="shared" si="9"/>
        <v>16.2</v>
      </c>
      <c r="C89" s="31">
        <f t="shared" si="10"/>
        <v>0</v>
      </c>
      <c r="D89" s="31">
        <f t="shared" si="10"/>
        <v>0</v>
      </c>
      <c r="E89" s="31">
        <f t="shared" si="10"/>
        <v>0</v>
      </c>
      <c r="F89" s="37">
        <f t="shared" si="10"/>
        <v>1.1008698835773515E-3</v>
      </c>
      <c r="G89" s="31">
        <f t="shared" si="10"/>
        <v>0</v>
      </c>
      <c r="H89" s="31">
        <f t="shared" si="10"/>
        <v>0</v>
      </c>
      <c r="I89">
        <f t="shared" si="8"/>
        <v>1.1008698835773515E-3</v>
      </c>
    </row>
    <row r="90" spans="1:9" x14ac:dyDescent="0.2">
      <c r="A90" s="36">
        <v>16.399999999999999</v>
      </c>
      <c r="B90" s="21">
        <f t="shared" si="9"/>
        <v>16.399999999999999</v>
      </c>
      <c r="C90" s="31">
        <f t="shared" si="10"/>
        <v>0</v>
      </c>
      <c r="D90" s="31">
        <f t="shared" si="10"/>
        <v>0</v>
      </c>
      <c r="E90" s="31">
        <f t="shared" si="10"/>
        <v>0</v>
      </c>
      <c r="F90" s="37">
        <f t="shared" si="10"/>
        <v>3.5475107064779853E-3</v>
      </c>
      <c r="G90" s="31">
        <f t="shared" si="10"/>
        <v>0</v>
      </c>
      <c r="H90" s="31">
        <f t="shared" si="10"/>
        <v>0</v>
      </c>
      <c r="I90">
        <f t="shared" si="8"/>
        <v>3.5475107064779853E-3</v>
      </c>
    </row>
    <row r="91" spans="1:9" x14ac:dyDescent="0.2">
      <c r="A91" s="36">
        <v>16.600000000000001</v>
      </c>
      <c r="B91" s="21">
        <f t="shared" si="9"/>
        <v>16.600000000000001</v>
      </c>
      <c r="C91" s="31">
        <f t="shared" si="10"/>
        <v>0</v>
      </c>
      <c r="D91" s="31">
        <f t="shared" si="10"/>
        <v>0</v>
      </c>
      <c r="E91" s="31">
        <f t="shared" si="10"/>
        <v>0</v>
      </c>
      <c r="F91" s="37">
        <f t="shared" si="10"/>
        <v>1.0731040453678651E-2</v>
      </c>
      <c r="G91" s="31">
        <f t="shared" si="10"/>
        <v>0</v>
      </c>
      <c r="H91" s="31">
        <f t="shared" si="10"/>
        <v>0</v>
      </c>
      <c r="I91">
        <f t="shared" si="8"/>
        <v>1.0731040453678651E-2</v>
      </c>
    </row>
    <row r="92" spans="1:9" x14ac:dyDescent="0.2">
      <c r="A92" s="36">
        <v>16.8</v>
      </c>
      <c r="B92" s="21">
        <f t="shared" si="9"/>
        <v>16.8</v>
      </c>
      <c r="C92" s="31">
        <f t="shared" si="10"/>
        <v>0</v>
      </c>
      <c r="D92" s="31">
        <f t="shared" si="10"/>
        <v>0</v>
      </c>
      <c r="E92" s="31">
        <f t="shared" si="10"/>
        <v>0</v>
      </c>
      <c r="F92" s="37">
        <f t="shared" si="10"/>
        <v>3.0471255069704595E-2</v>
      </c>
      <c r="G92" s="31">
        <f t="shared" si="10"/>
        <v>0</v>
      </c>
      <c r="H92" s="31">
        <f t="shared" si="10"/>
        <v>0</v>
      </c>
      <c r="I92">
        <f t="shared" si="8"/>
        <v>3.0471255069704595E-2</v>
      </c>
    </row>
    <row r="93" spans="1:9" x14ac:dyDescent="0.2">
      <c r="A93" s="36">
        <v>17</v>
      </c>
      <c r="B93" s="21">
        <f t="shared" si="9"/>
        <v>17</v>
      </c>
      <c r="C93" s="31">
        <f t="shared" si="10"/>
        <v>0</v>
      </c>
      <c r="D93" s="31">
        <f t="shared" si="10"/>
        <v>0</v>
      </c>
      <c r="E93" s="31">
        <f t="shared" si="10"/>
        <v>0</v>
      </c>
      <c r="F93" s="37">
        <f t="shared" si="10"/>
        <v>8.1221170964927536E-2</v>
      </c>
      <c r="G93" s="31">
        <f t="shared" si="10"/>
        <v>0</v>
      </c>
      <c r="H93" s="31">
        <f t="shared" si="10"/>
        <v>0</v>
      </c>
      <c r="I93">
        <f t="shared" si="8"/>
        <v>8.1221170964927536E-2</v>
      </c>
    </row>
    <row r="94" spans="1:9" x14ac:dyDescent="0.2">
      <c r="A94" s="36">
        <v>17.2</v>
      </c>
      <c r="B94" s="21">
        <f t="shared" si="9"/>
        <v>17.2</v>
      </c>
      <c r="C94" s="31">
        <f t="shared" si="10"/>
        <v>0</v>
      </c>
      <c r="D94" s="31">
        <f t="shared" si="10"/>
        <v>0</v>
      </c>
      <c r="E94" s="31">
        <f t="shared" si="10"/>
        <v>0</v>
      </c>
      <c r="F94" s="37">
        <f t="shared" si="10"/>
        <v>0.20322566041917384</v>
      </c>
      <c r="G94" s="31">
        <f t="shared" si="10"/>
        <v>0</v>
      </c>
      <c r="H94" s="31">
        <f t="shared" si="10"/>
        <v>0</v>
      </c>
      <c r="I94">
        <f t="shared" si="8"/>
        <v>0.20322566041917384</v>
      </c>
    </row>
    <row r="95" spans="1:9" x14ac:dyDescent="0.2">
      <c r="A95" s="36">
        <v>17.399999999999999</v>
      </c>
      <c r="B95" s="21">
        <f t="shared" si="9"/>
        <v>17.399999999999999</v>
      </c>
      <c r="C95" s="31">
        <f t="shared" si="10"/>
        <v>0</v>
      </c>
      <c r="D95" s="31">
        <f t="shared" si="10"/>
        <v>0</v>
      </c>
      <c r="E95" s="31">
        <f t="shared" si="10"/>
        <v>0</v>
      </c>
      <c r="F95" s="37">
        <f t="shared" si="10"/>
        <v>0.47732945432048762</v>
      </c>
      <c r="G95" s="31">
        <f t="shared" si="10"/>
        <v>0</v>
      </c>
      <c r="H95" s="31">
        <f t="shared" si="10"/>
        <v>0</v>
      </c>
      <c r="I95">
        <f t="shared" si="8"/>
        <v>0.47732945432048762</v>
      </c>
    </row>
    <row r="96" spans="1:9" x14ac:dyDescent="0.2">
      <c r="A96" s="36">
        <v>17.600000000000001</v>
      </c>
      <c r="B96" s="21">
        <f t="shared" si="9"/>
        <v>17.600000000000001</v>
      </c>
      <c r="C96" s="31">
        <f t="shared" si="10"/>
        <v>0</v>
      </c>
      <c r="D96" s="31">
        <f t="shared" si="10"/>
        <v>0</v>
      </c>
      <c r="E96" s="31">
        <f t="shared" si="10"/>
        <v>0</v>
      </c>
      <c r="F96" s="37">
        <f t="shared" si="10"/>
        <v>1.0524181218624851</v>
      </c>
      <c r="G96" s="31">
        <f t="shared" si="10"/>
        <v>0</v>
      </c>
      <c r="H96" s="31">
        <f t="shared" si="10"/>
        <v>0</v>
      </c>
      <c r="I96">
        <f t="shared" si="8"/>
        <v>1.0524181218624851</v>
      </c>
    </row>
    <row r="97" spans="1:9" x14ac:dyDescent="0.2">
      <c r="A97" s="36">
        <v>17.8</v>
      </c>
      <c r="B97" s="21">
        <f t="shared" si="9"/>
        <v>17.8</v>
      </c>
      <c r="C97" s="31">
        <f t="shared" si="10"/>
        <v>0</v>
      </c>
      <c r="D97" s="31">
        <f t="shared" si="10"/>
        <v>0</v>
      </c>
      <c r="E97" s="31">
        <f t="shared" si="10"/>
        <v>0</v>
      </c>
      <c r="F97" s="37">
        <f t="shared" si="10"/>
        <v>2.1781550668531642</v>
      </c>
      <c r="G97" s="31">
        <f t="shared" si="10"/>
        <v>0</v>
      </c>
      <c r="H97" s="31">
        <f t="shared" si="10"/>
        <v>0</v>
      </c>
      <c r="I97">
        <f t="shared" si="8"/>
        <v>2.1781550668531642</v>
      </c>
    </row>
    <row r="98" spans="1:9" x14ac:dyDescent="0.2">
      <c r="A98" s="36">
        <v>18</v>
      </c>
      <c r="B98" s="21">
        <f t="shared" si="9"/>
        <v>18</v>
      </c>
      <c r="C98" s="31">
        <f t="shared" si="10"/>
        <v>0</v>
      </c>
      <c r="D98" s="31">
        <f t="shared" si="10"/>
        <v>0</v>
      </c>
      <c r="E98" s="31">
        <f t="shared" si="10"/>
        <v>0</v>
      </c>
      <c r="F98" s="37">
        <f t="shared" si="10"/>
        <v>4.2317467084720288</v>
      </c>
      <c r="G98" s="31">
        <f t="shared" si="10"/>
        <v>0</v>
      </c>
      <c r="H98" s="31">
        <f t="shared" si="10"/>
        <v>0</v>
      </c>
      <c r="I98">
        <f t="shared" si="8"/>
        <v>4.2317467084720288</v>
      </c>
    </row>
    <row r="99" spans="1:9" x14ac:dyDescent="0.2">
      <c r="A99" s="36">
        <v>18.2</v>
      </c>
      <c r="B99" s="21">
        <f t="shared" si="9"/>
        <v>18.2</v>
      </c>
      <c r="C99" s="31">
        <f t="shared" si="10"/>
        <v>0</v>
      </c>
      <c r="D99" s="31">
        <f t="shared" si="10"/>
        <v>0</v>
      </c>
      <c r="E99" s="31">
        <f t="shared" si="10"/>
        <v>0</v>
      </c>
      <c r="F99" s="37">
        <f t="shared" si="10"/>
        <v>7.7175762444292655</v>
      </c>
      <c r="G99" s="31">
        <f t="shared" si="10"/>
        <v>0</v>
      </c>
      <c r="H99" s="31">
        <f t="shared" si="10"/>
        <v>0</v>
      </c>
      <c r="I99">
        <f t="shared" si="8"/>
        <v>7.7175762444292655</v>
      </c>
    </row>
    <row r="100" spans="1:9" x14ac:dyDescent="0.2">
      <c r="A100" s="36">
        <v>18.399999999999999</v>
      </c>
      <c r="B100" s="21">
        <f t="shared" si="9"/>
        <v>18.399999999999999</v>
      </c>
      <c r="C100" s="31">
        <f t="shared" si="10"/>
        <v>0</v>
      </c>
      <c r="D100" s="31">
        <f t="shared" si="10"/>
        <v>0</v>
      </c>
      <c r="E100" s="31">
        <f t="shared" si="10"/>
        <v>0</v>
      </c>
      <c r="F100" s="37">
        <f t="shared" si="10"/>
        <v>13.212122315144089</v>
      </c>
      <c r="G100" s="31">
        <f t="shared" si="10"/>
        <v>0</v>
      </c>
      <c r="H100" s="31">
        <f t="shared" si="10"/>
        <v>0</v>
      </c>
      <c r="I100">
        <f t="shared" si="8"/>
        <v>13.212122315144089</v>
      </c>
    </row>
    <row r="101" spans="1:9" x14ac:dyDescent="0.2">
      <c r="A101" s="36">
        <v>18.600000000000001</v>
      </c>
      <c r="B101" s="21">
        <f t="shared" si="9"/>
        <v>18.600000000000001</v>
      </c>
      <c r="C101" s="31">
        <f t="shared" si="10"/>
        <v>0</v>
      </c>
      <c r="D101" s="31">
        <f t="shared" si="10"/>
        <v>0</v>
      </c>
      <c r="E101" s="31">
        <f t="shared" si="10"/>
        <v>0</v>
      </c>
      <c r="F101" s="37">
        <f t="shared" si="10"/>
        <v>21.232182372753432</v>
      </c>
      <c r="G101" s="31">
        <f t="shared" si="10"/>
        <v>0</v>
      </c>
      <c r="H101" s="31">
        <f t="shared" si="10"/>
        <v>0</v>
      </c>
      <c r="I101">
        <f t="shared" si="8"/>
        <v>21.232182372753432</v>
      </c>
    </row>
    <row r="102" spans="1:9" x14ac:dyDescent="0.2">
      <c r="A102" s="36">
        <v>18.8</v>
      </c>
      <c r="B102" s="21">
        <f t="shared" si="9"/>
        <v>18.8</v>
      </c>
      <c r="C102" s="31">
        <f t="shared" si="10"/>
        <v>0</v>
      </c>
      <c r="D102" s="31">
        <f t="shared" si="10"/>
        <v>0</v>
      </c>
      <c r="E102" s="31">
        <f t="shared" si="10"/>
        <v>0</v>
      </c>
      <c r="F102" s="37">
        <f t="shared" si="10"/>
        <v>32.029272871788947</v>
      </c>
      <c r="G102" s="31">
        <f t="shared" si="10"/>
        <v>0</v>
      </c>
      <c r="H102" s="31">
        <f t="shared" si="10"/>
        <v>0</v>
      </c>
      <c r="I102">
        <f t="shared" si="8"/>
        <v>32.029272871788947</v>
      </c>
    </row>
    <row r="103" spans="1:9" x14ac:dyDescent="0.2">
      <c r="A103" s="36">
        <v>19</v>
      </c>
      <c r="B103" s="21">
        <f t="shared" si="9"/>
        <v>19</v>
      </c>
      <c r="C103" s="31">
        <f t="shared" si="10"/>
        <v>0</v>
      </c>
      <c r="D103" s="31">
        <f t="shared" si="10"/>
        <v>0</v>
      </c>
      <c r="E103" s="31">
        <f t="shared" si="10"/>
        <v>0</v>
      </c>
      <c r="F103" s="37">
        <f t="shared" si="10"/>
        <v>45.355495539715101</v>
      </c>
      <c r="G103" s="31">
        <f t="shared" si="10"/>
        <v>0</v>
      </c>
      <c r="H103" s="31">
        <f t="shared" si="10"/>
        <v>0</v>
      </c>
      <c r="I103">
        <f t="shared" si="8"/>
        <v>45.355495539715101</v>
      </c>
    </row>
    <row r="104" spans="1:9" x14ac:dyDescent="0.2">
      <c r="A104" s="36">
        <v>19.2</v>
      </c>
      <c r="B104" s="21">
        <f t="shared" si="9"/>
        <v>19.2</v>
      </c>
      <c r="C104" s="31">
        <f t="shared" ref="C104:H119" si="11">C$2*EXP(-((C$5*$A104-C$3)^2)/(2*C$4))</f>
        <v>0</v>
      </c>
      <c r="D104" s="31">
        <f t="shared" si="11"/>
        <v>0</v>
      </c>
      <c r="E104" s="31">
        <f t="shared" si="11"/>
        <v>0</v>
      </c>
      <c r="F104" s="37">
        <f t="shared" si="11"/>
        <v>60.289703273355087</v>
      </c>
      <c r="G104" s="31">
        <f t="shared" si="11"/>
        <v>0</v>
      </c>
      <c r="H104" s="31">
        <f t="shared" si="11"/>
        <v>0</v>
      </c>
      <c r="I104">
        <f t="shared" si="8"/>
        <v>60.289703273355087</v>
      </c>
    </row>
    <row r="105" spans="1:9" x14ac:dyDescent="0.2">
      <c r="A105" s="36">
        <v>19.399999999999999</v>
      </c>
      <c r="B105" s="21">
        <f t="shared" si="9"/>
        <v>19.399999999999999</v>
      </c>
      <c r="C105" s="31">
        <f t="shared" si="11"/>
        <v>0</v>
      </c>
      <c r="D105" s="31">
        <f t="shared" si="11"/>
        <v>0</v>
      </c>
      <c r="E105" s="31">
        <f t="shared" si="11"/>
        <v>0</v>
      </c>
      <c r="F105" s="37">
        <f t="shared" si="11"/>
        <v>75.229256535020582</v>
      </c>
      <c r="G105" s="31">
        <f t="shared" si="11"/>
        <v>0</v>
      </c>
      <c r="H105" s="31">
        <f t="shared" si="11"/>
        <v>0</v>
      </c>
      <c r="I105">
        <f t="shared" si="8"/>
        <v>75.229256535020582</v>
      </c>
    </row>
    <row r="106" spans="1:9" x14ac:dyDescent="0.2">
      <c r="A106" s="36">
        <v>19.600000000000001</v>
      </c>
      <c r="B106" s="21">
        <f t="shared" si="9"/>
        <v>19.600000000000001</v>
      </c>
      <c r="C106" s="31">
        <f t="shared" si="11"/>
        <v>0</v>
      </c>
      <c r="D106" s="31">
        <f t="shared" si="11"/>
        <v>0</v>
      </c>
      <c r="E106" s="31">
        <f t="shared" si="11"/>
        <v>0</v>
      </c>
      <c r="F106" s="37">
        <f t="shared" si="11"/>
        <v>88.117219881226418</v>
      </c>
      <c r="G106" s="31">
        <f t="shared" si="11"/>
        <v>0</v>
      </c>
      <c r="H106" s="31">
        <f t="shared" si="11"/>
        <v>0</v>
      </c>
      <c r="I106">
        <f t="shared" si="8"/>
        <v>88.117219881226418</v>
      </c>
    </row>
    <row r="107" spans="1:9" x14ac:dyDescent="0.2">
      <c r="A107" s="36">
        <v>19.8</v>
      </c>
      <c r="B107" s="21">
        <f t="shared" si="9"/>
        <v>19.8</v>
      </c>
      <c r="C107" s="31">
        <f t="shared" si="11"/>
        <v>0</v>
      </c>
      <c r="D107" s="31">
        <f t="shared" si="11"/>
        <v>0</v>
      </c>
      <c r="E107" s="31">
        <f t="shared" si="11"/>
        <v>0</v>
      </c>
      <c r="F107" s="37">
        <f t="shared" si="11"/>
        <v>96.886930393597197</v>
      </c>
      <c r="G107" s="31">
        <f t="shared" si="11"/>
        <v>0</v>
      </c>
      <c r="H107" s="31">
        <f t="shared" si="11"/>
        <v>0</v>
      </c>
      <c r="I107">
        <f t="shared" si="8"/>
        <v>96.886930393597197</v>
      </c>
    </row>
    <row r="108" spans="1:9" x14ac:dyDescent="0.2">
      <c r="A108" s="36">
        <v>20</v>
      </c>
      <c r="B108" s="21">
        <f t="shared" si="9"/>
        <v>20</v>
      </c>
      <c r="C108" s="31">
        <f t="shared" si="11"/>
        <v>0</v>
      </c>
      <c r="D108" s="31">
        <f t="shared" si="11"/>
        <v>0</v>
      </c>
      <c r="E108" s="31">
        <f t="shared" si="11"/>
        <v>0</v>
      </c>
      <c r="F108" s="37">
        <f t="shared" si="11"/>
        <v>100</v>
      </c>
      <c r="G108" s="31">
        <f t="shared" si="11"/>
        <v>0</v>
      </c>
      <c r="H108" s="31">
        <f t="shared" si="11"/>
        <v>0</v>
      </c>
      <c r="I108">
        <f t="shared" si="8"/>
        <v>100</v>
      </c>
    </row>
    <row r="109" spans="1:9" x14ac:dyDescent="0.2">
      <c r="A109" s="36">
        <v>20.2</v>
      </c>
      <c r="B109" s="21">
        <f t="shared" si="9"/>
        <v>20.2</v>
      </c>
      <c r="C109" s="31">
        <f t="shared" si="11"/>
        <v>0</v>
      </c>
      <c r="D109" s="31">
        <f t="shared" si="11"/>
        <v>0</v>
      </c>
      <c r="E109" s="31">
        <f t="shared" si="11"/>
        <v>0</v>
      </c>
      <c r="F109" s="37">
        <f t="shared" si="11"/>
        <v>96.886930393597197</v>
      </c>
      <c r="G109" s="31">
        <f t="shared" si="11"/>
        <v>0</v>
      </c>
      <c r="H109" s="31">
        <f t="shared" si="11"/>
        <v>0</v>
      </c>
      <c r="I109">
        <f t="shared" si="8"/>
        <v>96.886930393597197</v>
      </c>
    </row>
    <row r="110" spans="1:9" x14ac:dyDescent="0.2">
      <c r="A110" s="36">
        <v>20.399999999999999</v>
      </c>
      <c r="B110" s="21">
        <f t="shared" si="9"/>
        <v>20.399999999999999</v>
      </c>
      <c r="C110" s="31">
        <f t="shared" si="11"/>
        <v>0</v>
      </c>
      <c r="D110" s="31">
        <f t="shared" si="11"/>
        <v>0</v>
      </c>
      <c r="E110" s="31">
        <f t="shared" si="11"/>
        <v>0</v>
      </c>
      <c r="F110" s="37">
        <f t="shared" si="11"/>
        <v>88.117219881226418</v>
      </c>
      <c r="G110" s="31">
        <f t="shared" si="11"/>
        <v>0</v>
      </c>
      <c r="H110" s="31">
        <f t="shared" si="11"/>
        <v>0</v>
      </c>
      <c r="I110">
        <f t="shared" si="8"/>
        <v>88.117219881226418</v>
      </c>
    </row>
    <row r="111" spans="1:9" x14ac:dyDescent="0.2">
      <c r="A111" s="36">
        <v>20.6</v>
      </c>
      <c r="B111" s="21">
        <f t="shared" si="9"/>
        <v>20.6</v>
      </c>
      <c r="C111" s="31">
        <f t="shared" si="11"/>
        <v>0</v>
      </c>
      <c r="D111" s="31">
        <f t="shared" si="11"/>
        <v>0</v>
      </c>
      <c r="E111" s="31">
        <f t="shared" si="11"/>
        <v>0</v>
      </c>
      <c r="F111" s="37">
        <f t="shared" si="11"/>
        <v>75.229256535020582</v>
      </c>
      <c r="G111" s="31">
        <f t="shared" si="11"/>
        <v>0</v>
      </c>
      <c r="H111" s="31">
        <f t="shared" si="11"/>
        <v>0</v>
      </c>
      <c r="I111">
        <f t="shared" si="8"/>
        <v>75.229256535020582</v>
      </c>
    </row>
    <row r="112" spans="1:9" x14ac:dyDescent="0.2">
      <c r="A112" s="36">
        <v>20.8</v>
      </c>
      <c r="B112" s="21">
        <f t="shared" si="9"/>
        <v>20.8</v>
      </c>
      <c r="C112" s="31">
        <f t="shared" si="11"/>
        <v>0</v>
      </c>
      <c r="D112" s="31">
        <f t="shared" si="11"/>
        <v>0</v>
      </c>
      <c r="E112" s="31">
        <f t="shared" si="11"/>
        <v>0</v>
      </c>
      <c r="F112" s="37">
        <f t="shared" si="11"/>
        <v>60.289703273355087</v>
      </c>
      <c r="G112" s="31">
        <f t="shared" si="11"/>
        <v>0</v>
      </c>
      <c r="H112" s="31">
        <f t="shared" si="11"/>
        <v>0</v>
      </c>
      <c r="I112">
        <f t="shared" si="8"/>
        <v>60.289703273355087</v>
      </c>
    </row>
    <row r="113" spans="1:9" x14ac:dyDescent="0.2">
      <c r="A113" s="36">
        <v>21</v>
      </c>
      <c r="B113" s="21">
        <f t="shared" si="9"/>
        <v>21</v>
      </c>
      <c r="C113" s="31">
        <f t="shared" si="11"/>
        <v>0</v>
      </c>
      <c r="D113" s="31">
        <f t="shared" si="11"/>
        <v>0</v>
      </c>
      <c r="E113" s="31">
        <f t="shared" si="11"/>
        <v>0</v>
      </c>
      <c r="F113" s="37">
        <f t="shared" si="11"/>
        <v>45.355495539715101</v>
      </c>
      <c r="G113" s="31">
        <f t="shared" si="11"/>
        <v>0</v>
      </c>
      <c r="H113" s="31">
        <f t="shared" si="11"/>
        <v>0</v>
      </c>
      <c r="I113">
        <f t="shared" si="8"/>
        <v>45.355495539715101</v>
      </c>
    </row>
    <row r="114" spans="1:9" x14ac:dyDescent="0.2">
      <c r="A114" s="36">
        <v>21.2</v>
      </c>
      <c r="B114" s="21">
        <f t="shared" si="9"/>
        <v>21.2</v>
      </c>
      <c r="C114" s="31">
        <f t="shared" si="11"/>
        <v>0</v>
      </c>
      <c r="D114" s="31">
        <f t="shared" si="11"/>
        <v>0</v>
      </c>
      <c r="E114" s="31">
        <f t="shared" si="11"/>
        <v>0</v>
      </c>
      <c r="F114" s="37">
        <f t="shared" si="11"/>
        <v>32.029272871788947</v>
      </c>
      <c r="G114" s="31">
        <f t="shared" si="11"/>
        <v>0</v>
      </c>
      <c r="H114" s="31">
        <f t="shared" si="11"/>
        <v>0</v>
      </c>
      <c r="I114">
        <f t="shared" si="8"/>
        <v>32.029272871788947</v>
      </c>
    </row>
    <row r="115" spans="1:9" x14ac:dyDescent="0.2">
      <c r="A115" s="36">
        <v>21.4</v>
      </c>
      <c r="B115" s="21">
        <f t="shared" si="9"/>
        <v>21.4</v>
      </c>
      <c r="C115" s="31">
        <f t="shared" si="11"/>
        <v>0</v>
      </c>
      <c r="D115" s="31">
        <f t="shared" si="11"/>
        <v>0</v>
      </c>
      <c r="E115" s="31">
        <f t="shared" si="11"/>
        <v>0</v>
      </c>
      <c r="F115" s="37">
        <f t="shared" si="11"/>
        <v>21.232182372753432</v>
      </c>
      <c r="G115" s="31">
        <f t="shared" si="11"/>
        <v>0</v>
      </c>
      <c r="H115" s="31">
        <f t="shared" si="11"/>
        <v>0</v>
      </c>
      <c r="I115">
        <f t="shared" si="8"/>
        <v>21.232182372753432</v>
      </c>
    </row>
    <row r="116" spans="1:9" x14ac:dyDescent="0.2">
      <c r="A116" s="36">
        <v>21.6</v>
      </c>
      <c r="B116" s="21">
        <f t="shared" si="9"/>
        <v>21.6</v>
      </c>
      <c r="C116" s="31">
        <f t="shared" si="11"/>
        <v>0</v>
      </c>
      <c r="D116" s="31">
        <f t="shared" si="11"/>
        <v>0</v>
      </c>
      <c r="E116" s="31">
        <f t="shared" si="11"/>
        <v>0</v>
      </c>
      <c r="F116" s="37">
        <f t="shared" si="11"/>
        <v>13.212122315144089</v>
      </c>
      <c r="G116" s="31">
        <f t="shared" si="11"/>
        <v>0</v>
      </c>
      <c r="H116" s="31">
        <f t="shared" si="11"/>
        <v>0</v>
      </c>
      <c r="I116">
        <f t="shared" si="8"/>
        <v>13.212122315144089</v>
      </c>
    </row>
    <row r="117" spans="1:9" x14ac:dyDescent="0.2">
      <c r="A117" s="36">
        <v>21.8</v>
      </c>
      <c r="B117" s="21">
        <f t="shared" si="9"/>
        <v>21.8</v>
      </c>
      <c r="C117" s="31">
        <f t="shared" si="11"/>
        <v>0</v>
      </c>
      <c r="D117" s="31">
        <f t="shared" si="11"/>
        <v>0</v>
      </c>
      <c r="E117" s="31">
        <f t="shared" si="11"/>
        <v>0</v>
      </c>
      <c r="F117" s="37">
        <f t="shared" si="11"/>
        <v>7.7175762444292655</v>
      </c>
      <c r="G117" s="31">
        <f t="shared" si="11"/>
        <v>0</v>
      </c>
      <c r="H117" s="31">
        <f t="shared" si="11"/>
        <v>0</v>
      </c>
      <c r="I117">
        <f t="shared" si="8"/>
        <v>7.7175762444292655</v>
      </c>
    </row>
    <row r="118" spans="1:9" x14ac:dyDescent="0.2">
      <c r="A118" s="36">
        <v>22</v>
      </c>
      <c r="B118" s="21">
        <f t="shared" si="9"/>
        <v>22</v>
      </c>
      <c r="C118" s="31">
        <f t="shared" si="11"/>
        <v>0</v>
      </c>
      <c r="D118" s="31">
        <f t="shared" si="11"/>
        <v>0</v>
      </c>
      <c r="E118" s="31">
        <f t="shared" si="11"/>
        <v>0</v>
      </c>
      <c r="F118" s="37">
        <f t="shared" si="11"/>
        <v>4.2317467084720288</v>
      </c>
      <c r="G118" s="31">
        <f t="shared" si="11"/>
        <v>0</v>
      </c>
      <c r="H118" s="31">
        <f t="shared" si="11"/>
        <v>0</v>
      </c>
      <c r="I118">
        <f t="shared" si="8"/>
        <v>4.2317467084720288</v>
      </c>
    </row>
    <row r="119" spans="1:9" x14ac:dyDescent="0.2">
      <c r="A119" s="36">
        <v>22.2</v>
      </c>
      <c r="B119" s="21">
        <f t="shared" si="9"/>
        <v>22.2</v>
      </c>
      <c r="C119" s="31">
        <f t="shared" si="11"/>
        <v>0</v>
      </c>
      <c r="D119" s="31">
        <f t="shared" si="11"/>
        <v>0</v>
      </c>
      <c r="E119" s="31">
        <f t="shared" si="11"/>
        <v>0</v>
      </c>
      <c r="F119" s="37">
        <f t="shared" si="11"/>
        <v>2.1781550668531642</v>
      </c>
      <c r="G119" s="31">
        <f t="shared" si="11"/>
        <v>0</v>
      </c>
      <c r="H119" s="31">
        <f t="shared" si="11"/>
        <v>0</v>
      </c>
      <c r="I119">
        <f t="shared" si="8"/>
        <v>2.1781550668531642</v>
      </c>
    </row>
    <row r="120" spans="1:9" x14ac:dyDescent="0.2">
      <c r="A120" s="36">
        <v>22.400000000000102</v>
      </c>
      <c r="B120" s="21">
        <f t="shared" si="9"/>
        <v>22.400000000000102</v>
      </c>
      <c r="C120" s="31">
        <f t="shared" ref="C120:H135" si="12">C$2*EXP(-((C$5*$A120-C$3)^2)/(2*C$4))</f>
        <v>0</v>
      </c>
      <c r="D120" s="31">
        <f t="shared" si="12"/>
        <v>0</v>
      </c>
      <c r="E120" s="31">
        <f t="shared" si="12"/>
        <v>0</v>
      </c>
      <c r="F120" s="37">
        <f t="shared" si="12"/>
        <v>1.0524181218620738</v>
      </c>
      <c r="G120" s="31">
        <f t="shared" si="12"/>
        <v>0</v>
      </c>
      <c r="H120" s="31">
        <f t="shared" si="12"/>
        <v>0</v>
      </c>
      <c r="I120">
        <f t="shared" si="8"/>
        <v>1.0524181218620738</v>
      </c>
    </row>
    <row r="121" spans="1:9" x14ac:dyDescent="0.2">
      <c r="A121" s="36">
        <v>22.600000000000101</v>
      </c>
      <c r="B121" s="21">
        <f t="shared" si="9"/>
        <v>22.600000000000101</v>
      </c>
      <c r="C121" s="31">
        <f t="shared" si="12"/>
        <v>0</v>
      </c>
      <c r="D121" s="31">
        <f t="shared" si="12"/>
        <v>0</v>
      </c>
      <c r="E121" s="31">
        <f t="shared" si="12"/>
        <v>0</v>
      </c>
      <c r="F121" s="37">
        <f t="shared" si="12"/>
        <v>0.47732945432029256</v>
      </c>
      <c r="G121" s="31">
        <f t="shared" si="12"/>
        <v>0</v>
      </c>
      <c r="H121" s="31">
        <f t="shared" si="12"/>
        <v>0</v>
      </c>
      <c r="I121">
        <f t="shared" si="8"/>
        <v>0.47732945432029256</v>
      </c>
    </row>
    <row r="122" spans="1:9" x14ac:dyDescent="0.2">
      <c r="A122" s="36">
        <v>22.8000000000001</v>
      </c>
      <c r="B122" s="21">
        <f t="shared" si="9"/>
        <v>22.8000000000001</v>
      </c>
      <c r="C122" s="31">
        <f t="shared" si="12"/>
        <v>0</v>
      </c>
      <c r="D122" s="31">
        <f t="shared" si="12"/>
        <v>0</v>
      </c>
      <c r="E122" s="31">
        <f t="shared" si="12"/>
        <v>0</v>
      </c>
      <c r="F122" s="37">
        <f t="shared" si="12"/>
        <v>0.20322566041908449</v>
      </c>
      <c r="G122" s="31">
        <f t="shared" si="12"/>
        <v>0</v>
      </c>
      <c r="H122" s="31">
        <f t="shared" si="12"/>
        <v>0</v>
      </c>
      <c r="I122">
        <f t="shared" si="8"/>
        <v>0.20322566041908449</v>
      </c>
    </row>
    <row r="123" spans="1:9" x14ac:dyDescent="0.2">
      <c r="A123" s="36">
        <v>23.000000000000099</v>
      </c>
      <c r="B123" s="21">
        <f t="shared" si="9"/>
        <v>23.000000000000099</v>
      </c>
      <c r="C123" s="31">
        <f t="shared" si="12"/>
        <v>0</v>
      </c>
      <c r="D123" s="31">
        <f t="shared" si="12"/>
        <v>0</v>
      </c>
      <c r="E123" s="31">
        <f t="shared" si="12"/>
        <v>0</v>
      </c>
      <c r="F123" s="37">
        <f t="shared" si="12"/>
        <v>8.1221170964889233E-2</v>
      </c>
      <c r="G123" s="31">
        <f t="shared" si="12"/>
        <v>0</v>
      </c>
      <c r="H123" s="31">
        <f t="shared" si="12"/>
        <v>0</v>
      </c>
      <c r="I123">
        <f t="shared" si="8"/>
        <v>8.1221170964889233E-2</v>
      </c>
    </row>
    <row r="124" spans="1:9" x14ac:dyDescent="0.2">
      <c r="A124" s="36">
        <v>23.200000000000099</v>
      </c>
      <c r="B124" s="21">
        <f t="shared" si="9"/>
        <v>23.200000000000099</v>
      </c>
      <c r="C124" s="31">
        <f t="shared" si="12"/>
        <v>0</v>
      </c>
      <c r="D124" s="31">
        <f t="shared" si="12"/>
        <v>0</v>
      </c>
      <c r="E124" s="31">
        <f t="shared" si="12"/>
        <v>0</v>
      </c>
      <c r="F124" s="37">
        <f t="shared" si="12"/>
        <v>3.0471255069689222E-2</v>
      </c>
      <c r="G124" s="31">
        <f t="shared" si="12"/>
        <v>0</v>
      </c>
      <c r="H124" s="31">
        <f t="shared" si="12"/>
        <v>0</v>
      </c>
      <c r="I124">
        <f t="shared" si="8"/>
        <v>3.0471255069689222E-2</v>
      </c>
    </row>
    <row r="125" spans="1:9" x14ac:dyDescent="0.2">
      <c r="A125" s="36">
        <v>23.400000000000102</v>
      </c>
      <c r="B125" s="21">
        <f t="shared" si="9"/>
        <v>23.400000000000102</v>
      </c>
      <c r="C125" s="31">
        <f t="shared" si="12"/>
        <v>0</v>
      </c>
      <c r="D125" s="31">
        <f t="shared" si="12"/>
        <v>0</v>
      </c>
      <c r="E125" s="31">
        <f t="shared" si="12"/>
        <v>0</v>
      </c>
      <c r="F125" s="37">
        <f t="shared" si="12"/>
        <v>1.0731040453672685E-2</v>
      </c>
      <c r="G125" s="31">
        <f t="shared" si="12"/>
        <v>0</v>
      </c>
      <c r="H125" s="31">
        <f t="shared" si="12"/>
        <v>0</v>
      </c>
      <c r="I125">
        <f t="shared" si="8"/>
        <v>1.0731040453672685E-2</v>
      </c>
    </row>
    <row r="126" spans="1:9" x14ac:dyDescent="0.2">
      <c r="A126" s="36">
        <v>23.600000000000101</v>
      </c>
      <c r="B126" s="21">
        <f t="shared" si="9"/>
        <v>23.600000000000101</v>
      </c>
      <c r="C126" s="31">
        <f t="shared" si="12"/>
        <v>0</v>
      </c>
      <c r="D126" s="31">
        <f t="shared" si="12"/>
        <v>0</v>
      </c>
      <c r="E126" s="31">
        <f t="shared" si="12"/>
        <v>0</v>
      </c>
      <c r="F126" s="37">
        <f t="shared" si="12"/>
        <v>3.5475107064759748E-3</v>
      </c>
      <c r="G126" s="31">
        <f t="shared" si="12"/>
        <v>0</v>
      </c>
      <c r="H126" s="31">
        <f t="shared" si="12"/>
        <v>0</v>
      </c>
      <c r="I126">
        <f t="shared" si="8"/>
        <v>3.5475107064759748E-3</v>
      </c>
    </row>
    <row r="127" spans="1:9" x14ac:dyDescent="0.2">
      <c r="A127" s="36">
        <v>23.8000000000001</v>
      </c>
      <c r="B127" s="21">
        <f t="shared" si="9"/>
        <v>23.8000000000001</v>
      </c>
      <c r="C127" s="31">
        <f t="shared" si="12"/>
        <v>0</v>
      </c>
      <c r="D127" s="31">
        <f t="shared" si="12"/>
        <v>0</v>
      </c>
      <c r="E127" s="31">
        <f t="shared" si="12"/>
        <v>0</v>
      </c>
      <c r="F127" s="37">
        <f t="shared" si="12"/>
        <v>1.1008698835766925E-3</v>
      </c>
      <c r="G127" s="31">
        <f t="shared" si="12"/>
        <v>0</v>
      </c>
      <c r="H127" s="31">
        <f t="shared" si="12"/>
        <v>0</v>
      </c>
      <c r="I127">
        <f t="shared" si="8"/>
        <v>1.1008698835766925E-3</v>
      </c>
    </row>
    <row r="128" spans="1:9" x14ac:dyDescent="0.2">
      <c r="A128" s="36">
        <v>24.000000000000099</v>
      </c>
      <c r="B128" s="21">
        <f t="shared" si="9"/>
        <v>24.000000000000099</v>
      </c>
      <c r="C128" s="31">
        <f t="shared" si="12"/>
        <v>0</v>
      </c>
      <c r="D128" s="31">
        <f t="shared" si="12"/>
        <v>0</v>
      </c>
      <c r="E128" s="31">
        <f t="shared" si="12"/>
        <v>0</v>
      </c>
      <c r="F128" s="37">
        <f t="shared" si="12"/>
        <v>3.2068501031230729E-4</v>
      </c>
      <c r="G128" s="31">
        <f t="shared" si="12"/>
        <v>0</v>
      </c>
      <c r="H128" s="31">
        <f t="shared" si="12"/>
        <v>0</v>
      </c>
      <c r="I128">
        <f t="shared" si="8"/>
        <v>3.2068501031230729E-4</v>
      </c>
    </row>
    <row r="129" spans="1:9" x14ac:dyDescent="0.2">
      <c r="A129" s="36">
        <v>24.200000000000099</v>
      </c>
      <c r="B129" s="21">
        <f t="shared" si="9"/>
        <v>24.200000000000099</v>
      </c>
      <c r="C129" s="31">
        <f t="shared" si="12"/>
        <v>0</v>
      </c>
      <c r="D129" s="31">
        <f t="shared" si="12"/>
        <v>0</v>
      </c>
      <c r="E129" s="31">
        <f t="shared" si="12"/>
        <v>0</v>
      </c>
      <c r="F129" s="37">
        <f t="shared" si="12"/>
        <v>8.7690333744541154E-5</v>
      </c>
      <c r="G129" s="31">
        <f t="shared" si="12"/>
        <v>0</v>
      </c>
      <c r="H129" s="31">
        <f t="shared" si="12"/>
        <v>0</v>
      </c>
      <c r="I129">
        <f t="shared" si="8"/>
        <v>8.7690333744541154E-5</v>
      </c>
    </row>
    <row r="130" spans="1:9" x14ac:dyDescent="0.2">
      <c r="A130" s="36">
        <v>24.400000000000102</v>
      </c>
      <c r="B130" s="21">
        <f t="shared" si="9"/>
        <v>24.400000000000102</v>
      </c>
      <c r="C130" s="31">
        <f t="shared" si="12"/>
        <v>0</v>
      </c>
      <c r="D130" s="31">
        <f t="shared" si="12"/>
        <v>0</v>
      </c>
      <c r="E130" s="31">
        <f t="shared" si="12"/>
        <v>0</v>
      </c>
      <c r="F130" s="37">
        <f t="shared" si="12"/>
        <v>2.250894702022969E-5</v>
      </c>
      <c r="G130" s="31">
        <f t="shared" si="12"/>
        <v>0</v>
      </c>
      <c r="H130" s="31">
        <f t="shared" si="12"/>
        <v>0</v>
      </c>
      <c r="I130">
        <f t="shared" si="8"/>
        <v>2.250894702022969E-5</v>
      </c>
    </row>
    <row r="131" spans="1:9" x14ac:dyDescent="0.2">
      <c r="A131" s="36">
        <v>24.600000000000101</v>
      </c>
      <c r="B131" s="21">
        <f t="shared" si="9"/>
        <v>24.600000000000101</v>
      </c>
      <c r="C131" s="31">
        <f t="shared" si="12"/>
        <v>0</v>
      </c>
      <c r="D131" s="31">
        <f t="shared" si="12"/>
        <v>0</v>
      </c>
      <c r="E131" s="31">
        <f t="shared" si="12"/>
        <v>0</v>
      </c>
      <c r="F131" s="37">
        <f t="shared" si="12"/>
        <v>5.4236171862472518E-6</v>
      </c>
      <c r="G131" s="31">
        <f t="shared" si="12"/>
        <v>0</v>
      </c>
      <c r="H131" s="31">
        <f t="shared" si="12"/>
        <v>0</v>
      </c>
      <c r="I131">
        <f t="shared" si="8"/>
        <v>5.4236171862472518E-6</v>
      </c>
    </row>
    <row r="132" spans="1:9" x14ac:dyDescent="0.2">
      <c r="A132" s="36">
        <v>24.8000000000001</v>
      </c>
      <c r="B132" s="21">
        <f t="shared" si="9"/>
        <v>24.8000000000001</v>
      </c>
      <c r="C132" s="31">
        <f t="shared" si="12"/>
        <v>0</v>
      </c>
      <c r="D132" s="31">
        <f t="shared" si="12"/>
        <v>0</v>
      </c>
      <c r="E132" s="31">
        <f t="shared" si="12"/>
        <v>0</v>
      </c>
      <c r="F132" s="37">
        <f t="shared" si="12"/>
        <v>1.2267421026811937E-6</v>
      </c>
      <c r="G132" s="31">
        <f t="shared" si="12"/>
        <v>0</v>
      </c>
      <c r="H132" s="31">
        <f t="shared" si="12"/>
        <v>0</v>
      </c>
      <c r="I132">
        <f t="shared" si="8"/>
        <v>1.2267421026811937E-6</v>
      </c>
    </row>
    <row r="133" spans="1:9" x14ac:dyDescent="0.2">
      <c r="A133" s="36">
        <v>25.000000000000099</v>
      </c>
      <c r="B133" s="21">
        <f t="shared" si="9"/>
        <v>25.000000000000099</v>
      </c>
      <c r="C133" s="31">
        <f t="shared" si="12"/>
        <v>0</v>
      </c>
      <c r="D133" s="31">
        <f t="shared" si="12"/>
        <v>0</v>
      </c>
      <c r="E133" s="31">
        <f t="shared" si="12"/>
        <v>0</v>
      </c>
      <c r="F133" s="37">
        <f t="shared" si="12"/>
        <v>2.6046412048461366E-7</v>
      </c>
      <c r="G133" s="31">
        <f t="shared" si="12"/>
        <v>0</v>
      </c>
      <c r="H133" s="31">
        <f t="shared" si="12"/>
        <v>0</v>
      </c>
      <c r="I133">
        <f t="shared" si="8"/>
        <v>2.6046412048461366E-7</v>
      </c>
    </row>
    <row r="134" spans="1:9" x14ac:dyDescent="0.2">
      <c r="A134" s="36">
        <v>25.200000000000099</v>
      </c>
      <c r="B134" s="21">
        <f t="shared" si="9"/>
        <v>25.200000000000099</v>
      </c>
      <c r="C134" s="31">
        <f t="shared" si="12"/>
        <v>0</v>
      </c>
      <c r="D134" s="31">
        <f t="shared" si="12"/>
        <v>0</v>
      </c>
      <c r="E134" s="31">
        <f t="shared" si="12"/>
        <v>0</v>
      </c>
      <c r="F134" s="37">
        <f t="shared" si="12"/>
        <v>5.1912618551649325E-8</v>
      </c>
      <c r="G134" s="31">
        <f t="shared" si="12"/>
        <v>0</v>
      </c>
      <c r="H134" s="31">
        <f t="shared" si="12"/>
        <v>0</v>
      </c>
      <c r="I134">
        <f t="shared" si="8"/>
        <v>5.1912618551649325E-8</v>
      </c>
    </row>
    <row r="135" spans="1:9" x14ac:dyDescent="0.2">
      <c r="A135" s="36">
        <v>25.400000000000102</v>
      </c>
      <c r="B135" s="21">
        <f t="shared" si="9"/>
        <v>25.400000000000102</v>
      </c>
      <c r="C135" s="31">
        <f t="shared" si="12"/>
        <v>0</v>
      </c>
      <c r="D135" s="31">
        <f t="shared" si="12"/>
        <v>0</v>
      </c>
      <c r="E135" s="31">
        <f t="shared" si="12"/>
        <v>0</v>
      </c>
      <c r="F135" s="37">
        <f t="shared" si="12"/>
        <v>9.7124402123821535E-9</v>
      </c>
      <c r="G135" s="31">
        <f t="shared" si="12"/>
        <v>0</v>
      </c>
      <c r="H135" s="31">
        <f t="shared" si="12"/>
        <v>0</v>
      </c>
      <c r="I135">
        <f t="shared" si="8"/>
        <v>9.7124402123821535E-9</v>
      </c>
    </row>
    <row r="136" spans="1:9" x14ac:dyDescent="0.2">
      <c r="A136" s="36">
        <v>25.600000000000101</v>
      </c>
      <c r="B136" s="21">
        <f t="shared" si="9"/>
        <v>25.600000000000101</v>
      </c>
      <c r="C136" s="31">
        <f t="shared" ref="C136:H151" si="13">C$2*EXP(-((C$5*$A136-C$3)^2)/(2*C$4))</f>
        <v>0</v>
      </c>
      <c r="D136" s="31">
        <f t="shared" si="13"/>
        <v>0</v>
      </c>
      <c r="E136" s="31">
        <f t="shared" si="13"/>
        <v>0</v>
      </c>
      <c r="F136" s="37">
        <f t="shared" si="13"/>
        <v>1.7057452642081883E-9</v>
      </c>
      <c r="G136" s="31">
        <f t="shared" si="13"/>
        <v>0</v>
      </c>
      <c r="H136" s="31">
        <f t="shared" si="13"/>
        <v>0</v>
      </c>
      <c r="I136">
        <f t="shared" ref="I136:I199" si="14">SUM(C136:H136)</f>
        <v>1.7057452642081883E-9</v>
      </c>
    </row>
    <row r="137" spans="1:9" x14ac:dyDescent="0.2">
      <c r="A137" s="36">
        <v>25.8000000000001</v>
      </c>
      <c r="B137" s="21">
        <f t="shared" ref="B137:B200" si="15">A137*$C$5</f>
        <v>25.8000000000001</v>
      </c>
      <c r="C137" s="31">
        <f t="shared" si="13"/>
        <v>0</v>
      </c>
      <c r="D137" s="31">
        <f t="shared" si="13"/>
        <v>0</v>
      </c>
      <c r="E137" s="31">
        <f t="shared" si="13"/>
        <v>0</v>
      </c>
      <c r="F137" s="37">
        <f t="shared" si="13"/>
        <v>2.8120975581168235E-10</v>
      </c>
      <c r="G137" s="31">
        <f t="shared" si="13"/>
        <v>0</v>
      </c>
      <c r="H137" s="31">
        <f t="shared" si="13"/>
        <v>0</v>
      </c>
      <c r="I137">
        <f t="shared" si="14"/>
        <v>2.8120975581168235E-10</v>
      </c>
    </row>
    <row r="138" spans="1:9" x14ac:dyDescent="0.2">
      <c r="A138" s="36">
        <v>26.000000000000099</v>
      </c>
      <c r="B138" s="21">
        <f t="shared" si="15"/>
        <v>26.000000000000099</v>
      </c>
      <c r="C138" s="31">
        <f t="shared" si="13"/>
        <v>0</v>
      </c>
      <c r="D138" s="31">
        <f t="shared" si="13"/>
        <v>0</v>
      </c>
      <c r="E138" s="31">
        <f t="shared" si="13"/>
        <v>0</v>
      </c>
      <c r="F138" s="37">
        <f t="shared" si="13"/>
        <v>4.3518807433480851E-11</v>
      </c>
      <c r="G138" s="31">
        <f t="shared" si="13"/>
        <v>0</v>
      </c>
      <c r="H138" s="31">
        <f t="shared" si="13"/>
        <v>0</v>
      </c>
      <c r="I138">
        <f t="shared" si="14"/>
        <v>4.3518807433480851E-11</v>
      </c>
    </row>
    <row r="139" spans="1:9" x14ac:dyDescent="0.2">
      <c r="A139" s="36">
        <v>26.200000000000099</v>
      </c>
      <c r="B139" s="21">
        <f t="shared" si="15"/>
        <v>26.200000000000099</v>
      </c>
      <c r="C139" s="31">
        <f t="shared" si="13"/>
        <v>0</v>
      </c>
      <c r="D139" s="31">
        <f t="shared" si="13"/>
        <v>0</v>
      </c>
      <c r="E139" s="31">
        <f t="shared" si="13"/>
        <v>0</v>
      </c>
      <c r="F139" s="37">
        <f t="shared" si="13"/>
        <v>6.3219925740386631E-12</v>
      </c>
      <c r="G139" s="31">
        <f t="shared" si="13"/>
        <v>0</v>
      </c>
      <c r="H139" s="31">
        <f t="shared" si="13"/>
        <v>0</v>
      </c>
      <c r="I139">
        <f t="shared" si="14"/>
        <v>6.3219925740386631E-12</v>
      </c>
    </row>
    <row r="140" spans="1:9" x14ac:dyDescent="0.2">
      <c r="A140" s="36">
        <v>26.400000000000102</v>
      </c>
      <c r="B140" s="21">
        <f t="shared" si="15"/>
        <v>26.400000000000102</v>
      </c>
      <c r="C140" s="31">
        <f t="shared" si="13"/>
        <v>0</v>
      </c>
      <c r="D140" s="31">
        <f t="shared" si="13"/>
        <v>0</v>
      </c>
      <c r="E140" s="31">
        <f t="shared" si="13"/>
        <v>0</v>
      </c>
      <c r="F140" s="37">
        <f t="shared" si="13"/>
        <v>8.6210739492214225E-13</v>
      </c>
      <c r="G140" s="31">
        <f t="shared" si="13"/>
        <v>0</v>
      </c>
      <c r="H140" s="31">
        <f t="shared" si="13"/>
        <v>0</v>
      </c>
      <c r="I140">
        <f t="shared" si="14"/>
        <v>8.6210739492214225E-13</v>
      </c>
    </row>
    <row r="141" spans="1:9" x14ac:dyDescent="0.2">
      <c r="A141" s="36">
        <v>26.600000000000101</v>
      </c>
      <c r="B141" s="21">
        <f t="shared" si="15"/>
        <v>26.600000000000101</v>
      </c>
      <c r="C141" s="31">
        <f t="shared" si="13"/>
        <v>0</v>
      </c>
      <c r="D141" s="31">
        <f t="shared" si="13"/>
        <v>0</v>
      </c>
      <c r="E141" s="31">
        <f t="shared" si="13"/>
        <v>0</v>
      </c>
      <c r="F141" s="37">
        <f t="shared" si="13"/>
        <v>1.1035681368394123E-13</v>
      </c>
      <c r="G141" s="31">
        <f t="shared" si="13"/>
        <v>0</v>
      </c>
      <c r="H141" s="31">
        <f t="shared" si="13"/>
        <v>0</v>
      </c>
      <c r="I141">
        <f t="shared" si="14"/>
        <v>1.1035681368394123E-13</v>
      </c>
    </row>
    <row r="142" spans="1:9" x14ac:dyDescent="0.2">
      <c r="A142" s="36">
        <v>26.8000000000001</v>
      </c>
      <c r="B142" s="21">
        <f t="shared" si="15"/>
        <v>26.8000000000001</v>
      </c>
      <c r="C142" s="31">
        <f t="shared" si="13"/>
        <v>0</v>
      </c>
      <c r="D142" s="31">
        <f t="shared" si="13"/>
        <v>0</v>
      </c>
      <c r="E142" s="31">
        <f t="shared" si="13"/>
        <v>0</v>
      </c>
      <c r="F142" s="37">
        <f t="shared" si="13"/>
        <v>1.3260726816347748E-14</v>
      </c>
      <c r="G142" s="31">
        <f t="shared" si="13"/>
        <v>0</v>
      </c>
      <c r="H142" s="31">
        <f t="shared" si="13"/>
        <v>0</v>
      </c>
      <c r="I142">
        <f t="shared" si="14"/>
        <v>1.3260726816347748E-14</v>
      </c>
    </row>
    <row r="143" spans="1:9" x14ac:dyDescent="0.2">
      <c r="A143" s="36">
        <v>27.000000000000099</v>
      </c>
      <c r="B143" s="21">
        <f t="shared" si="15"/>
        <v>27.000000000000099</v>
      </c>
      <c r="C143" s="31">
        <f t="shared" si="13"/>
        <v>0</v>
      </c>
      <c r="D143" s="31">
        <f t="shared" si="13"/>
        <v>0</v>
      </c>
      <c r="E143" s="31">
        <f t="shared" si="13"/>
        <v>0</v>
      </c>
      <c r="F143" s="37">
        <f t="shared" si="13"/>
        <v>1.4957737150165351E-15</v>
      </c>
      <c r="G143" s="31">
        <f t="shared" si="13"/>
        <v>0</v>
      </c>
      <c r="H143" s="31">
        <f t="shared" si="13"/>
        <v>0</v>
      </c>
      <c r="I143">
        <f t="shared" si="14"/>
        <v>1.4957737150165351E-15</v>
      </c>
    </row>
    <row r="144" spans="1:9" x14ac:dyDescent="0.2">
      <c r="A144" s="36">
        <v>27.200000000000099</v>
      </c>
      <c r="B144" s="21">
        <f t="shared" si="15"/>
        <v>27.200000000000099</v>
      </c>
      <c r="C144" s="31">
        <f t="shared" si="13"/>
        <v>0</v>
      </c>
      <c r="D144" s="31">
        <f t="shared" si="13"/>
        <v>0</v>
      </c>
      <c r="E144" s="31">
        <f t="shared" si="13"/>
        <v>0</v>
      </c>
      <c r="F144" s="37">
        <f t="shared" si="13"/>
        <v>1.5837800181851555E-16</v>
      </c>
      <c r="G144" s="31">
        <f t="shared" si="13"/>
        <v>0</v>
      </c>
      <c r="H144" s="31">
        <f t="shared" si="13"/>
        <v>0</v>
      </c>
      <c r="I144">
        <f t="shared" si="14"/>
        <v>1.5837800181851555E-16</v>
      </c>
    </row>
    <row r="145" spans="1:9" x14ac:dyDescent="0.2">
      <c r="A145" s="36">
        <v>27.400000000000102</v>
      </c>
      <c r="B145" s="21">
        <f t="shared" si="15"/>
        <v>27.400000000000102</v>
      </c>
      <c r="C145" s="31">
        <f t="shared" si="13"/>
        <v>0</v>
      </c>
      <c r="D145" s="31">
        <f t="shared" si="13"/>
        <v>0</v>
      </c>
      <c r="E145" s="31">
        <f t="shared" si="13"/>
        <v>0</v>
      </c>
      <c r="F145" s="37">
        <f t="shared" si="13"/>
        <v>1.5741793638888197E-17</v>
      </c>
      <c r="G145" s="31">
        <f t="shared" si="13"/>
        <v>0</v>
      </c>
      <c r="H145" s="31">
        <f t="shared" si="13"/>
        <v>0</v>
      </c>
      <c r="I145">
        <f t="shared" si="14"/>
        <v>1.5741793638888197E-17</v>
      </c>
    </row>
    <row r="146" spans="1:9" x14ac:dyDescent="0.2">
      <c r="A146" s="36">
        <v>27.600000000000101</v>
      </c>
      <c r="B146" s="21">
        <f t="shared" si="15"/>
        <v>27.600000000000101</v>
      </c>
      <c r="C146" s="31">
        <f t="shared" si="13"/>
        <v>0</v>
      </c>
      <c r="D146" s="31">
        <f t="shared" si="13"/>
        <v>0</v>
      </c>
      <c r="E146" s="31">
        <f t="shared" si="13"/>
        <v>0</v>
      </c>
      <c r="F146" s="37">
        <f t="shared" si="13"/>
        <v>1.4687367566842899E-18</v>
      </c>
      <c r="G146" s="31">
        <f t="shared" si="13"/>
        <v>0</v>
      </c>
      <c r="H146" s="31">
        <f t="shared" si="13"/>
        <v>0</v>
      </c>
      <c r="I146">
        <f t="shared" si="14"/>
        <v>1.4687367566842899E-18</v>
      </c>
    </row>
    <row r="147" spans="1:9" x14ac:dyDescent="0.2">
      <c r="A147" s="36">
        <v>27.8000000000001</v>
      </c>
      <c r="B147" s="21">
        <f t="shared" si="15"/>
        <v>27.8000000000001</v>
      </c>
      <c r="C147" s="31">
        <f t="shared" si="13"/>
        <v>0</v>
      </c>
      <c r="D147" s="31">
        <f t="shared" si="13"/>
        <v>0</v>
      </c>
      <c r="E147" s="31">
        <f t="shared" si="13"/>
        <v>0</v>
      </c>
      <c r="F147" s="37">
        <f t="shared" si="13"/>
        <v>1.2863646762783874E-19</v>
      </c>
      <c r="G147" s="31">
        <f t="shared" si="13"/>
        <v>0</v>
      </c>
      <c r="H147" s="31">
        <f t="shared" si="13"/>
        <v>0</v>
      </c>
      <c r="I147">
        <f t="shared" si="14"/>
        <v>1.2863646762783874E-19</v>
      </c>
    </row>
    <row r="148" spans="1:9" x14ac:dyDescent="0.2">
      <c r="A148" s="36">
        <v>28.000000000000099</v>
      </c>
      <c r="B148" s="21">
        <f t="shared" si="15"/>
        <v>28.000000000000099</v>
      </c>
      <c r="C148" s="31">
        <f t="shared" si="13"/>
        <v>0</v>
      </c>
      <c r="D148" s="31">
        <f t="shared" si="13"/>
        <v>0</v>
      </c>
      <c r="E148" s="31">
        <f t="shared" si="13"/>
        <v>0</v>
      </c>
      <c r="F148" s="37">
        <f t="shared" si="13"/>
        <v>1.0575834383843586E-20</v>
      </c>
      <c r="G148" s="31">
        <f t="shared" si="13"/>
        <v>0</v>
      </c>
      <c r="H148" s="31">
        <f t="shared" si="13"/>
        <v>0</v>
      </c>
      <c r="I148">
        <f t="shared" si="14"/>
        <v>1.0575834383843586E-20</v>
      </c>
    </row>
    <row r="149" spans="1:9" x14ac:dyDescent="0.2">
      <c r="A149" s="36">
        <v>28.200000000000099</v>
      </c>
      <c r="B149" s="21">
        <f t="shared" si="15"/>
        <v>28.200000000000099</v>
      </c>
      <c r="C149" s="31">
        <f t="shared" si="13"/>
        <v>0</v>
      </c>
      <c r="D149" s="31">
        <f t="shared" si="13"/>
        <v>0</v>
      </c>
      <c r="E149" s="31">
        <f t="shared" si="13"/>
        <v>0</v>
      </c>
      <c r="F149" s="37">
        <f t="shared" si="13"/>
        <v>8.1619808205767846E-22</v>
      </c>
      <c r="G149" s="31">
        <f t="shared" si="13"/>
        <v>0</v>
      </c>
      <c r="H149" s="31">
        <f t="shared" si="13"/>
        <v>0</v>
      </c>
      <c r="I149">
        <f t="shared" si="14"/>
        <v>8.1619808205767846E-22</v>
      </c>
    </row>
    <row r="150" spans="1:9" x14ac:dyDescent="0.2">
      <c r="A150" s="36">
        <v>28.400000000000102</v>
      </c>
      <c r="B150" s="21">
        <f t="shared" si="15"/>
        <v>28.400000000000102</v>
      </c>
      <c r="C150" s="31">
        <f t="shared" si="13"/>
        <v>0</v>
      </c>
      <c r="D150" s="31">
        <f t="shared" si="13"/>
        <v>0</v>
      </c>
      <c r="E150" s="31">
        <f t="shared" si="13"/>
        <v>0</v>
      </c>
      <c r="F150" s="37">
        <f t="shared" si="13"/>
        <v>5.9129865608080439E-23</v>
      </c>
      <c r="G150" s="31">
        <f t="shared" si="13"/>
        <v>0</v>
      </c>
      <c r="H150" s="31">
        <f t="shared" si="13"/>
        <v>0</v>
      </c>
      <c r="I150">
        <f t="shared" si="14"/>
        <v>5.9129865608080439E-23</v>
      </c>
    </row>
    <row r="151" spans="1:9" x14ac:dyDescent="0.2">
      <c r="A151" s="36">
        <v>28.600000000000101</v>
      </c>
      <c r="B151" s="21">
        <f t="shared" si="15"/>
        <v>28.600000000000101</v>
      </c>
      <c r="C151" s="31">
        <f t="shared" si="13"/>
        <v>0</v>
      </c>
      <c r="D151" s="31">
        <f t="shared" si="13"/>
        <v>0</v>
      </c>
      <c r="E151" s="31">
        <f t="shared" si="13"/>
        <v>0</v>
      </c>
      <c r="F151" s="37">
        <f t="shared" si="13"/>
        <v>4.0211345693715018E-24</v>
      </c>
      <c r="G151" s="31">
        <f t="shared" si="13"/>
        <v>0</v>
      </c>
      <c r="H151" s="31">
        <f t="shared" si="13"/>
        <v>0</v>
      </c>
      <c r="I151">
        <f t="shared" si="14"/>
        <v>4.0211345693715018E-24</v>
      </c>
    </row>
    <row r="152" spans="1:9" x14ac:dyDescent="0.2">
      <c r="A152" s="36">
        <v>28.8000000000001</v>
      </c>
      <c r="B152" s="21">
        <f t="shared" si="15"/>
        <v>28.8000000000001</v>
      </c>
      <c r="C152" s="31">
        <f t="shared" ref="C152:H167" si="16">C$2*EXP(-((C$5*$A152-C$3)^2)/(2*C$4))</f>
        <v>0</v>
      </c>
      <c r="D152" s="31">
        <f t="shared" si="16"/>
        <v>0</v>
      </c>
      <c r="E152" s="31">
        <f t="shared" si="16"/>
        <v>0</v>
      </c>
      <c r="F152" s="37">
        <f t="shared" si="16"/>
        <v>2.5669695432340693E-25</v>
      </c>
      <c r="G152" s="31">
        <f t="shared" si="16"/>
        <v>0</v>
      </c>
      <c r="H152" s="31">
        <f t="shared" si="16"/>
        <v>0</v>
      </c>
      <c r="I152">
        <f t="shared" si="14"/>
        <v>2.5669695432340693E-25</v>
      </c>
    </row>
    <row r="153" spans="1:9" x14ac:dyDescent="0.2">
      <c r="A153" s="36">
        <v>29.000000000000199</v>
      </c>
      <c r="B153" s="21">
        <f t="shared" si="15"/>
        <v>29.000000000000199</v>
      </c>
      <c r="C153" s="31">
        <f t="shared" si="16"/>
        <v>0</v>
      </c>
      <c r="D153" s="31">
        <f t="shared" si="16"/>
        <v>0</v>
      </c>
      <c r="E153" s="31">
        <f t="shared" si="16"/>
        <v>0</v>
      </c>
      <c r="F153" s="37">
        <f t="shared" si="16"/>
        <v>1.5382368736176E-26</v>
      </c>
      <c r="G153" s="31">
        <f t="shared" si="16"/>
        <v>0</v>
      </c>
      <c r="H153" s="31">
        <f t="shared" si="16"/>
        <v>0</v>
      </c>
      <c r="I153">
        <f t="shared" si="14"/>
        <v>1.5382368736176E-26</v>
      </c>
    </row>
    <row r="154" spans="1:9" x14ac:dyDescent="0.2">
      <c r="A154" s="36">
        <v>29.200000000000198</v>
      </c>
      <c r="B154" s="21">
        <f t="shared" si="15"/>
        <v>29.200000000000198</v>
      </c>
      <c r="C154" s="31">
        <f t="shared" si="16"/>
        <v>0</v>
      </c>
      <c r="D154" s="31">
        <f t="shared" si="16"/>
        <v>0</v>
      </c>
      <c r="E154" s="31">
        <f t="shared" si="16"/>
        <v>0</v>
      </c>
      <c r="F154" s="37">
        <f t="shared" si="16"/>
        <v>8.6527889900798978E-28</v>
      </c>
      <c r="G154" s="31">
        <f t="shared" si="16"/>
        <v>0</v>
      </c>
      <c r="H154" s="31">
        <f t="shared" si="16"/>
        <v>0</v>
      </c>
      <c r="I154">
        <f t="shared" si="14"/>
        <v>8.6527889900798978E-28</v>
      </c>
    </row>
    <row r="155" spans="1:9" x14ac:dyDescent="0.2">
      <c r="A155" s="36">
        <v>29.400000000000201</v>
      </c>
      <c r="B155" s="21">
        <f t="shared" si="15"/>
        <v>29.400000000000201</v>
      </c>
      <c r="C155" s="31">
        <f t="shared" si="16"/>
        <v>0</v>
      </c>
      <c r="D155" s="31">
        <f t="shared" si="16"/>
        <v>0</v>
      </c>
      <c r="E155" s="31">
        <f t="shared" si="16"/>
        <v>0</v>
      </c>
      <c r="F155" s="37">
        <f t="shared" si="16"/>
        <v>4.5689815202549456E-29</v>
      </c>
      <c r="G155" s="31">
        <f t="shared" si="16"/>
        <v>0</v>
      </c>
      <c r="H155" s="31">
        <f t="shared" si="16"/>
        <v>0</v>
      </c>
      <c r="I155">
        <f t="shared" si="14"/>
        <v>4.5689815202549456E-29</v>
      </c>
    </row>
    <row r="156" spans="1:9" x14ac:dyDescent="0.2">
      <c r="A156" s="36">
        <v>29.6000000000002</v>
      </c>
      <c r="B156" s="21">
        <f t="shared" si="15"/>
        <v>29.6000000000002</v>
      </c>
      <c r="C156" s="31">
        <f t="shared" si="16"/>
        <v>0</v>
      </c>
      <c r="D156" s="31">
        <f t="shared" si="16"/>
        <v>0</v>
      </c>
      <c r="E156" s="31">
        <f t="shared" si="16"/>
        <v>0</v>
      </c>
      <c r="F156" s="37">
        <f t="shared" si="16"/>
        <v>2.2647125321141807E-30</v>
      </c>
      <c r="G156" s="31">
        <f t="shared" si="16"/>
        <v>0</v>
      </c>
      <c r="H156" s="31">
        <f t="shared" si="16"/>
        <v>0</v>
      </c>
      <c r="I156">
        <f t="shared" si="14"/>
        <v>2.2647125321141807E-30</v>
      </c>
    </row>
    <row r="157" spans="1:9" x14ac:dyDescent="0.2">
      <c r="A157" s="36">
        <v>29.8000000000002</v>
      </c>
      <c r="B157" s="21">
        <f t="shared" si="15"/>
        <v>29.8000000000002</v>
      </c>
      <c r="C157" s="31">
        <f t="shared" si="16"/>
        <v>0</v>
      </c>
      <c r="D157" s="31">
        <f t="shared" si="16"/>
        <v>0</v>
      </c>
      <c r="E157" s="31">
        <f t="shared" si="16"/>
        <v>0</v>
      </c>
      <c r="F157" s="37">
        <f t="shared" si="16"/>
        <v>1.0537489586579046E-31</v>
      </c>
      <c r="G157" s="31">
        <f t="shared" si="16"/>
        <v>0</v>
      </c>
      <c r="H157" s="31">
        <f t="shared" si="16"/>
        <v>0</v>
      </c>
      <c r="I157">
        <f t="shared" si="14"/>
        <v>1.0537489586579046E-31</v>
      </c>
    </row>
    <row r="158" spans="1:9" x14ac:dyDescent="0.2">
      <c r="A158" s="36">
        <v>30.000000000000199</v>
      </c>
      <c r="B158" s="21">
        <f t="shared" si="15"/>
        <v>30.000000000000199</v>
      </c>
      <c r="C158" s="31">
        <f t="shared" si="16"/>
        <v>0</v>
      </c>
      <c r="D158" s="31">
        <f t="shared" si="16"/>
        <v>0</v>
      </c>
      <c r="E158" s="31">
        <f t="shared" si="16"/>
        <v>0</v>
      </c>
      <c r="F158" s="37">
        <f t="shared" si="16"/>
        <v>4.6024769999843811E-33</v>
      </c>
      <c r="G158" s="31">
        <f t="shared" si="16"/>
        <v>0</v>
      </c>
      <c r="H158" s="31">
        <f t="shared" si="16"/>
        <v>0</v>
      </c>
      <c r="I158">
        <f t="shared" si="14"/>
        <v>4.6024769999843811E-33</v>
      </c>
    </row>
    <row r="159" spans="1:9" x14ac:dyDescent="0.2">
      <c r="A159" s="36">
        <v>30.200000000000099</v>
      </c>
      <c r="B159" s="21">
        <f t="shared" si="15"/>
        <v>30.200000000000099</v>
      </c>
      <c r="C159" s="31">
        <f t="shared" si="16"/>
        <v>0</v>
      </c>
      <c r="D159" s="31">
        <f t="shared" si="16"/>
        <v>0</v>
      </c>
      <c r="E159" s="31">
        <f t="shared" si="16"/>
        <v>0</v>
      </c>
      <c r="F159" s="37">
        <f t="shared" si="16"/>
        <v>1.8870199367671679E-34</v>
      </c>
      <c r="G159" s="31">
        <f t="shared" si="16"/>
        <v>0</v>
      </c>
      <c r="H159" s="31">
        <f t="shared" si="16"/>
        <v>0</v>
      </c>
      <c r="I159">
        <f t="shared" si="14"/>
        <v>1.8870199367671679E-34</v>
      </c>
    </row>
    <row r="160" spans="1:9" x14ac:dyDescent="0.2">
      <c r="A160" s="36">
        <v>30.400000000000102</v>
      </c>
      <c r="B160" s="21">
        <f t="shared" si="15"/>
        <v>30.400000000000102</v>
      </c>
      <c r="C160" s="31">
        <f t="shared" si="16"/>
        <v>0</v>
      </c>
      <c r="D160" s="31">
        <f t="shared" si="16"/>
        <v>0</v>
      </c>
      <c r="E160" s="31">
        <f t="shared" si="16"/>
        <v>0</v>
      </c>
      <c r="F160" s="37">
        <f t="shared" si="16"/>
        <v>7.2625936171690286E-36</v>
      </c>
      <c r="G160" s="31">
        <f t="shared" si="16"/>
        <v>0</v>
      </c>
      <c r="H160" s="31">
        <f t="shared" si="16"/>
        <v>0</v>
      </c>
      <c r="I160">
        <f t="shared" si="14"/>
        <v>7.2625936171690286E-36</v>
      </c>
    </row>
    <row r="161" spans="1:9" x14ac:dyDescent="0.2">
      <c r="A161" s="36">
        <v>30.600000000000101</v>
      </c>
      <c r="B161" s="21">
        <f t="shared" si="15"/>
        <v>30.600000000000101</v>
      </c>
      <c r="C161" s="31">
        <f t="shared" si="16"/>
        <v>0</v>
      </c>
      <c r="D161" s="31">
        <f t="shared" si="16"/>
        <v>0</v>
      </c>
      <c r="E161" s="31">
        <f t="shared" si="16"/>
        <v>0</v>
      </c>
      <c r="F161" s="37">
        <f t="shared" si="16"/>
        <v>2.6238402624089531E-37</v>
      </c>
      <c r="G161" s="31">
        <f t="shared" si="16"/>
        <v>0</v>
      </c>
      <c r="H161" s="31">
        <f t="shared" si="16"/>
        <v>0</v>
      </c>
      <c r="I161">
        <f t="shared" si="14"/>
        <v>2.6238402624089531E-37</v>
      </c>
    </row>
    <row r="162" spans="1:9" x14ac:dyDescent="0.2">
      <c r="A162" s="36">
        <v>30.8000000000001</v>
      </c>
      <c r="B162" s="21">
        <f t="shared" si="15"/>
        <v>30.8000000000001</v>
      </c>
      <c r="C162" s="31">
        <f t="shared" si="16"/>
        <v>0</v>
      </c>
      <c r="D162" s="31">
        <f t="shared" si="16"/>
        <v>0</v>
      </c>
      <c r="E162" s="31">
        <f t="shared" si="16"/>
        <v>0</v>
      </c>
      <c r="F162" s="37">
        <f t="shared" si="16"/>
        <v>8.8984309261409516E-39</v>
      </c>
      <c r="G162" s="31">
        <f t="shared" si="16"/>
        <v>0</v>
      </c>
      <c r="H162" s="31">
        <f t="shared" si="16"/>
        <v>0</v>
      </c>
      <c r="I162">
        <f t="shared" si="14"/>
        <v>8.8984309261409516E-39</v>
      </c>
    </row>
    <row r="163" spans="1:9" x14ac:dyDescent="0.2">
      <c r="A163" s="36">
        <v>31.000000000000099</v>
      </c>
      <c r="B163" s="21">
        <f t="shared" si="15"/>
        <v>31.000000000000099</v>
      </c>
      <c r="C163" s="31">
        <f t="shared" si="16"/>
        <v>0</v>
      </c>
      <c r="D163" s="31">
        <f t="shared" si="16"/>
        <v>0</v>
      </c>
      <c r="E163" s="31">
        <f t="shared" si="16"/>
        <v>0</v>
      </c>
      <c r="F163" s="37">
        <f t="shared" si="16"/>
        <v>2.8328257961523522E-40</v>
      </c>
      <c r="G163" s="31">
        <f t="shared" si="16"/>
        <v>0</v>
      </c>
      <c r="H163" s="31">
        <f t="shared" si="16"/>
        <v>0</v>
      </c>
      <c r="I163">
        <f t="shared" si="14"/>
        <v>2.8328257961523522E-40</v>
      </c>
    </row>
    <row r="164" spans="1:9" x14ac:dyDescent="0.2">
      <c r="A164" s="36">
        <v>31.200000000000099</v>
      </c>
      <c r="B164" s="21">
        <f t="shared" si="15"/>
        <v>31.200000000000099</v>
      </c>
      <c r="C164" s="31">
        <f t="shared" si="16"/>
        <v>0</v>
      </c>
      <c r="D164" s="31">
        <f t="shared" si="16"/>
        <v>0</v>
      </c>
      <c r="E164" s="31">
        <f t="shared" si="16"/>
        <v>0</v>
      </c>
      <c r="F164" s="37">
        <f t="shared" si="16"/>
        <v>8.4655795826511037E-42</v>
      </c>
      <c r="G164" s="31">
        <f t="shared" si="16"/>
        <v>0</v>
      </c>
      <c r="H164" s="31">
        <f t="shared" si="16"/>
        <v>0</v>
      </c>
      <c r="I164">
        <f t="shared" si="14"/>
        <v>8.4655795826511037E-42</v>
      </c>
    </row>
    <row r="165" spans="1:9" x14ac:dyDescent="0.2">
      <c r="A165" s="36">
        <v>31.400000000000102</v>
      </c>
      <c r="B165" s="21">
        <f t="shared" si="15"/>
        <v>31.400000000000102</v>
      </c>
      <c r="C165" s="31">
        <f t="shared" si="16"/>
        <v>0</v>
      </c>
      <c r="D165" s="31">
        <f t="shared" si="16"/>
        <v>0</v>
      </c>
      <c r="E165" s="31">
        <f t="shared" si="16"/>
        <v>0</v>
      </c>
      <c r="F165" s="37">
        <f t="shared" si="16"/>
        <v>2.374782928599531E-43</v>
      </c>
      <c r="G165" s="31">
        <f t="shared" si="16"/>
        <v>0</v>
      </c>
      <c r="H165" s="31">
        <f t="shared" si="16"/>
        <v>0</v>
      </c>
      <c r="I165">
        <f t="shared" si="14"/>
        <v>2.374782928599531E-43</v>
      </c>
    </row>
    <row r="166" spans="1:9" x14ac:dyDescent="0.2">
      <c r="A166" s="36">
        <v>31.600000000000101</v>
      </c>
      <c r="B166" s="21">
        <f t="shared" si="15"/>
        <v>31.600000000000101</v>
      </c>
      <c r="C166" s="31">
        <f t="shared" si="16"/>
        <v>0</v>
      </c>
      <c r="D166" s="31">
        <f t="shared" si="16"/>
        <v>0</v>
      </c>
      <c r="E166" s="31">
        <f t="shared" si="16"/>
        <v>0</v>
      </c>
      <c r="F166" s="37">
        <f t="shared" si="16"/>
        <v>6.2534766581046284E-45</v>
      </c>
      <c r="G166" s="31">
        <f t="shared" si="16"/>
        <v>0</v>
      </c>
      <c r="H166" s="31">
        <f t="shared" si="16"/>
        <v>0</v>
      </c>
      <c r="I166">
        <f t="shared" si="14"/>
        <v>6.2534766581046284E-45</v>
      </c>
    </row>
    <row r="167" spans="1:9" x14ac:dyDescent="0.2">
      <c r="A167" s="36">
        <v>31.8000000000001</v>
      </c>
      <c r="B167" s="21">
        <f t="shared" si="15"/>
        <v>31.8000000000001</v>
      </c>
      <c r="C167" s="31">
        <f t="shared" si="16"/>
        <v>0</v>
      </c>
      <c r="D167" s="31">
        <f t="shared" si="16"/>
        <v>0</v>
      </c>
      <c r="E167" s="31">
        <f t="shared" si="16"/>
        <v>0</v>
      </c>
      <c r="F167" s="37">
        <f t="shared" si="16"/>
        <v>1.5457866109096513E-46</v>
      </c>
      <c r="G167" s="31">
        <f t="shared" si="16"/>
        <v>0</v>
      </c>
      <c r="H167" s="31">
        <f t="shared" si="16"/>
        <v>0</v>
      </c>
      <c r="I167">
        <f t="shared" si="14"/>
        <v>1.5457866109096513E-46</v>
      </c>
    </row>
    <row r="168" spans="1:9" x14ac:dyDescent="0.2">
      <c r="A168" s="36">
        <v>32.000000000000099</v>
      </c>
      <c r="B168" s="21">
        <f t="shared" si="15"/>
        <v>32.000000000000099</v>
      </c>
      <c r="C168" s="31">
        <f t="shared" ref="C168:H208" si="17">C$2*EXP(-((C$5*$A168-C$3)^2)/(2*C$4))</f>
        <v>0</v>
      </c>
      <c r="D168" s="31">
        <f t="shared" si="17"/>
        <v>0</v>
      </c>
      <c r="E168" s="31">
        <f t="shared" si="17"/>
        <v>0</v>
      </c>
      <c r="F168" s="37">
        <f t="shared" si="17"/>
        <v>3.5868064553041278E-48</v>
      </c>
      <c r="G168" s="31">
        <f t="shared" si="17"/>
        <v>0</v>
      </c>
      <c r="H168" s="31">
        <f t="shared" si="17"/>
        <v>0</v>
      </c>
      <c r="I168">
        <f t="shared" si="14"/>
        <v>3.5868064553041278E-48</v>
      </c>
    </row>
    <row r="169" spans="1:9" x14ac:dyDescent="0.2">
      <c r="A169" s="36">
        <v>32.200000000000102</v>
      </c>
      <c r="B169" s="21">
        <f t="shared" si="15"/>
        <v>32.200000000000102</v>
      </c>
      <c r="C169" s="31">
        <f t="shared" si="17"/>
        <v>0</v>
      </c>
      <c r="D169" s="31">
        <f t="shared" si="17"/>
        <v>0</v>
      </c>
      <c r="E169" s="31">
        <f t="shared" si="17"/>
        <v>0</v>
      </c>
      <c r="F169" s="37">
        <f t="shared" si="17"/>
        <v>7.8126206544416332E-50</v>
      </c>
      <c r="G169" s="31">
        <f t="shared" si="17"/>
        <v>0</v>
      </c>
      <c r="H169" s="31">
        <f t="shared" si="17"/>
        <v>0</v>
      </c>
      <c r="I169">
        <f t="shared" si="14"/>
        <v>7.8126206544416332E-50</v>
      </c>
    </row>
    <row r="170" spans="1:9" x14ac:dyDescent="0.2">
      <c r="A170" s="36">
        <v>32.400000000000098</v>
      </c>
      <c r="B170" s="21">
        <f t="shared" si="15"/>
        <v>32.400000000000098</v>
      </c>
      <c r="C170" s="31">
        <f t="shared" si="17"/>
        <v>0</v>
      </c>
      <c r="D170" s="31">
        <f t="shared" si="17"/>
        <v>0</v>
      </c>
      <c r="E170" s="31">
        <f t="shared" si="17"/>
        <v>0</v>
      </c>
      <c r="F170" s="37">
        <f t="shared" si="17"/>
        <v>1.5974082589003483E-51</v>
      </c>
      <c r="G170" s="31">
        <f t="shared" si="17"/>
        <v>0</v>
      </c>
      <c r="H170" s="31">
        <f t="shared" si="17"/>
        <v>0</v>
      </c>
      <c r="I170">
        <f t="shared" si="14"/>
        <v>1.5974082589003483E-51</v>
      </c>
    </row>
    <row r="171" spans="1:9" x14ac:dyDescent="0.2">
      <c r="A171" s="36">
        <v>32.600000000000101</v>
      </c>
      <c r="B171" s="21">
        <f t="shared" si="15"/>
        <v>32.600000000000101</v>
      </c>
      <c r="C171" s="31">
        <f t="shared" si="17"/>
        <v>0</v>
      </c>
      <c r="D171" s="31">
        <f t="shared" si="17"/>
        <v>0</v>
      </c>
      <c r="E171" s="31">
        <f t="shared" si="17"/>
        <v>0</v>
      </c>
      <c r="F171" s="37">
        <f t="shared" si="17"/>
        <v>3.0659530977402581E-53</v>
      </c>
      <c r="G171" s="31">
        <f t="shared" si="17"/>
        <v>0</v>
      </c>
      <c r="H171" s="31">
        <f t="shared" si="17"/>
        <v>0</v>
      </c>
      <c r="I171">
        <f t="shared" si="14"/>
        <v>3.0659530977402581E-53</v>
      </c>
    </row>
    <row r="172" spans="1:9" x14ac:dyDescent="0.2">
      <c r="A172" s="36">
        <v>32.800000000000097</v>
      </c>
      <c r="B172" s="21">
        <f t="shared" si="15"/>
        <v>32.800000000000097</v>
      </c>
      <c r="C172" s="31">
        <f t="shared" si="17"/>
        <v>0</v>
      </c>
      <c r="D172" s="31">
        <f t="shared" si="17"/>
        <v>0</v>
      </c>
      <c r="E172" s="31">
        <f t="shared" si="17"/>
        <v>0</v>
      </c>
      <c r="F172" s="37">
        <f t="shared" si="17"/>
        <v>5.5238958483952429E-55</v>
      </c>
      <c r="G172" s="31">
        <f t="shared" si="17"/>
        <v>0</v>
      </c>
      <c r="H172" s="31">
        <f t="shared" si="17"/>
        <v>0</v>
      </c>
      <c r="I172">
        <f t="shared" si="14"/>
        <v>5.5238958483952429E-55</v>
      </c>
    </row>
    <row r="173" spans="1:9" x14ac:dyDescent="0.2">
      <c r="A173" s="36">
        <v>33.000000000000099</v>
      </c>
      <c r="B173" s="21">
        <f t="shared" si="15"/>
        <v>33.000000000000099</v>
      </c>
      <c r="C173" s="31">
        <f t="shared" si="17"/>
        <v>0</v>
      </c>
      <c r="D173" s="31">
        <f t="shared" si="17"/>
        <v>0</v>
      </c>
      <c r="E173" s="31">
        <f t="shared" si="17"/>
        <v>0</v>
      </c>
      <c r="F173" s="37">
        <f t="shared" si="17"/>
        <v>9.3423438872991522E-57</v>
      </c>
      <c r="G173" s="31">
        <f t="shared" si="17"/>
        <v>0</v>
      </c>
      <c r="H173" s="31">
        <f t="shared" si="17"/>
        <v>0</v>
      </c>
      <c r="I173">
        <f t="shared" si="14"/>
        <v>9.3423438872991522E-57</v>
      </c>
    </row>
    <row r="174" spans="1:9" x14ac:dyDescent="0.2">
      <c r="A174" s="36">
        <v>33.200000000000102</v>
      </c>
      <c r="B174" s="21">
        <f t="shared" si="15"/>
        <v>33.200000000000102</v>
      </c>
      <c r="C174" s="31">
        <f t="shared" si="17"/>
        <v>0</v>
      </c>
      <c r="D174" s="31">
        <f t="shared" si="17"/>
        <v>0</v>
      </c>
      <c r="E174" s="31">
        <f t="shared" si="17"/>
        <v>0</v>
      </c>
      <c r="F174" s="37">
        <f t="shared" si="17"/>
        <v>1.4831893920014751E-58</v>
      </c>
      <c r="G174" s="31">
        <f t="shared" si="17"/>
        <v>0</v>
      </c>
      <c r="H174" s="31">
        <f t="shared" si="17"/>
        <v>0</v>
      </c>
      <c r="I174">
        <f t="shared" si="14"/>
        <v>1.4831893920014751E-58</v>
      </c>
    </row>
    <row r="175" spans="1:9" x14ac:dyDescent="0.2">
      <c r="A175" s="36">
        <v>33.400000000000098</v>
      </c>
      <c r="B175" s="21">
        <f t="shared" si="15"/>
        <v>33.400000000000098</v>
      </c>
      <c r="C175" s="31">
        <f t="shared" si="17"/>
        <v>0</v>
      </c>
      <c r="D175" s="31">
        <f t="shared" si="17"/>
        <v>0</v>
      </c>
      <c r="E175" s="31">
        <f t="shared" si="17"/>
        <v>0</v>
      </c>
      <c r="F175" s="37">
        <f t="shared" si="17"/>
        <v>2.2103841881519267E-60</v>
      </c>
      <c r="G175" s="31">
        <f t="shared" si="17"/>
        <v>0</v>
      </c>
      <c r="H175" s="31">
        <f t="shared" si="17"/>
        <v>0</v>
      </c>
      <c r="I175">
        <f t="shared" si="14"/>
        <v>2.2103841881519267E-60</v>
      </c>
    </row>
    <row r="176" spans="1:9" x14ac:dyDescent="0.2">
      <c r="A176" s="36">
        <v>33.600000000000101</v>
      </c>
      <c r="B176" s="21">
        <f t="shared" si="15"/>
        <v>33.600000000000101</v>
      </c>
      <c r="C176" s="31">
        <f t="shared" si="17"/>
        <v>0</v>
      </c>
      <c r="D176" s="31">
        <f t="shared" si="17"/>
        <v>0</v>
      </c>
      <c r="E176" s="31">
        <f t="shared" si="17"/>
        <v>0</v>
      </c>
      <c r="F176" s="37">
        <f t="shared" si="17"/>
        <v>3.092212369274494E-62</v>
      </c>
      <c r="G176" s="31">
        <f t="shared" si="17"/>
        <v>0</v>
      </c>
      <c r="H176" s="31">
        <f t="shared" si="17"/>
        <v>0</v>
      </c>
      <c r="I176">
        <f t="shared" si="14"/>
        <v>3.092212369274494E-62</v>
      </c>
    </row>
    <row r="177" spans="1:9" x14ac:dyDescent="0.2">
      <c r="A177" s="36">
        <v>33.800000000000097</v>
      </c>
      <c r="B177" s="21">
        <f t="shared" si="15"/>
        <v>33.800000000000097</v>
      </c>
      <c r="C177" s="31">
        <f t="shared" si="17"/>
        <v>0</v>
      </c>
      <c r="D177" s="31">
        <f t="shared" si="17"/>
        <v>0</v>
      </c>
      <c r="E177" s="31">
        <f t="shared" si="17"/>
        <v>0</v>
      </c>
      <c r="F177" s="37">
        <f t="shared" si="17"/>
        <v>4.0607032607854736E-64</v>
      </c>
      <c r="G177" s="31">
        <f t="shared" si="17"/>
        <v>0</v>
      </c>
      <c r="H177" s="31">
        <f t="shared" si="17"/>
        <v>0</v>
      </c>
      <c r="I177">
        <f t="shared" si="14"/>
        <v>4.0607032607854736E-64</v>
      </c>
    </row>
    <row r="178" spans="1:9" x14ac:dyDescent="0.2">
      <c r="A178" s="36">
        <v>34.000000000000099</v>
      </c>
      <c r="B178" s="21">
        <f t="shared" si="15"/>
        <v>34.000000000000099</v>
      </c>
      <c r="C178" s="31">
        <f t="shared" si="17"/>
        <v>0</v>
      </c>
      <c r="D178" s="31">
        <f t="shared" si="17"/>
        <v>0</v>
      </c>
      <c r="E178" s="31">
        <f t="shared" si="17"/>
        <v>0</v>
      </c>
      <c r="F178" s="37">
        <f t="shared" si="17"/>
        <v>5.0056858301711403E-66</v>
      </c>
      <c r="G178" s="31">
        <f t="shared" si="17"/>
        <v>0</v>
      </c>
      <c r="H178" s="31">
        <f t="shared" si="17"/>
        <v>0</v>
      </c>
      <c r="I178">
        <f t="shared" si="14"/>
        <v>5.0056858301711403E-66</v>
      </c>
    </row>
    <row r="179" spans="1:9" x14ac:dyDescent="0.2">
      <c r="A179" s="36">
        <v>34.200000000000102</v>
      </c>
      <c r="B179" s="21">
        <f t="shared" si="15"/>
        <v>34.200000000000102</v>
      </c>
      <c r="C179" s="31">
        <f t="shared" si="17"/>
        <v>0</v>
      </c>
      <c r="D179" s="31">
        <f t="shared" si="17"/>
        <v>0</v>
      </c>
      <c r="E179" s="31">
        <f t="shared" si="17"/>
        <v>0</v>
      </c>
      <c r="F179" s="37">
        <f t="shared" si="17"/>
        <v>5.7923702783876214E-68</v>
      </c>
      <c r="G179" s="31">
        <f t="shared" si="17"/>
        <v>0</v>
      </c>
      <c r="H179" s="31">
        <f t="shared" si="17"/>
        <v>0</v>
      </c>
      <c r="I179">
        <f t="shared" si="14"/>
        <v>5.7923702783876214E-68</v>
      </c>
    </row>
    <row r="180" spans="1:9" x14ac:dyDescent="0.2">
      <c r="A180" s="36">
        <v>34.400000000000098</v>
      </c>
      <c r="B180" s="21">
        <f t="shared" si="15"/>
        <v>34.400000000000098</v>
      </c>
      <c r="C180" s="31">
        <f t="shared" si="17"/>
        <v>0</v>
      </c>
      <c r="D180" s="31">
        <f t="shared" si="17"/>
        <v>0</v>
      </c>
      <c r="E180" s="31">
        <f t="shared" si="17"/>
        <v>0</v>
      </c>
      <c r="F180" s="37">
        <f t="shared" si="17"/>
        <v>6.2918656053490576E-70</v>
      </c>
      <c r="G180" s="31">
        <f t="shared" si="17"/>
        <v>0</v>
      </c>
      <c r="H180" s="31">
        <f t="shared" si="17"/>
        <v>0</v>
      </c>
      <c r="I180">
        <f t="shared" si="14"/>
        <v>6.2918656053490576E-70</v>
      </c>
    </row>
    <row r="181" spans="1:9" x14ac:dyDescent="0.2">
      <c r="A181" s="36">
        <v>34.600000000000101</v>
      </c>
      <c r="B181" s="21">
        <f t="shared" si="15"/>
        <v>34.600000000000101</v>
      </c>
      <c r="C181" s="31">
        <f t="shared" si="17"/>
        <v>0</v>
      </c>
      <c r="D181" s="31">
        <f t="shared" si="17"/>
        <v>0</v>
      </c>
      <c r="E181" s="31">
        <f t="shared" si="17"/>
        <v>0</v>
      </c>
      <c r="F181" s="37">
        <f t="shared" si="17"/>
        <v>6.4155360818581539E-72</v>
      </c>
      <c r="G181" s="31">
        <f t="shared" si="17"/>
        <v>0</v>
      </c>
      <c r="H181" s="31">
        <f t="shared" si="17"/>
        <v>0</v>
      </c>
      <c r="I181">
        <f t="shared" si="14"/>
        <v>6.4155360818581539E-72</v>
      </c>
    </row>
    <row r="182" spans="1:9" x14ac:dyDescent="0.2">
      <c r="A182" s="36">
        <v>34.800000000000097</v>
      </c>
      <c r="B182" s="21">
        <f t="shared" si="15"/>
        <v>34.800000000000097</v>
      </c>
      <c r="C182" s="31">
        <f t="shared" si="17"/>
        <v>0</v>
      </c>
      <c r="D182" s="31">
        <f t="shared" si="17"/>
        <v>0</v>
      </c>
      <c r="E182" s="31">
        <f t="shared" si="17"/>
        <v>0</v>
      </c>
      <c r="F182" s="37">
        <f t="shared" si="17"/>
        <v>6.1406855606699214E-74</v>
      </c>
      <c r="G182" s="31">
        <f t="shared" si="17"/>
        <v>0</v>
      </c>
      <c r="H182" s="31">
        <f t="shared" si="17"/>
        <v>0</v>
      </c>
      <c r="I182">
        <f t="shared" si="14"/>
        <v>6.1406855606699214E-74</v>
      </c>
    </row>
    <row r="183" spans="1:9" x14ac:dyDescent="0.2">
      <c r="A183" s="36">
        <v>35.000000000000099</v>
      </c>
      <c r="B183" s="21">
        <f t="shared" si="15"/>
        <v>35.000000000000099</v>
      </c>
      <c r="C183" s="31">
        <f t="shared" si="17"/>
        <v>0</v>
      </c>
      <c r="D183" s="31">
        <f t="shared" si="17"/>
        <v>0</v>
      </c>
      <c r="E183" s="31">
        <f t="shared" si="17"/>
        <v>0</v>
      </c>
      <c r="F183" s="37">
        <f t="shared" si="17"/>
        <v>5.5173579480914629E-76</v>
      </c>
      <c r="G183" s="31">
        <f t="shared" si="17"/>
        <v>0</v>
      </c>
      <c r="H183" s="31">
        <f t="shared" si="17"/>
        <v>0</v>
      </c>
      <c r="I183">
        <f t="shared" si="14"/>
        <v>5.5173579480914629E-76</v>
      </c>
    </row>
    <row r="184" spans="1:9" x14ac:dyDescent="0.2">
      <c r="A184" s="36">
        <v>35.200000000000102</v>
      </c>
      <c r="B184" s="21">
        <f t="shared" si="15"/>
        <v>35.200000000000102</v>
      </c>
      <c r="C184" s="31">
        <f t="shared" si="17"/>
        <v>0</v>
      </c>
      <c r="D184" s="31">
        <f t="shared" si="17"/>
        <v>0</v>
      </c>
      <c r="E184" s="31">
        <f t="shared" si="17"/>
        <v>0</v>
      </c>
      <c r="F184" s="37">
        <f t="shared" si="17"/>
        <v>4.6534586023461069E-78</v>
      </c>
      <c r="G184" s="31">
        <f t="shared" si="17"/>
        <v>0</v>
      </c>
      <c r="H184" s="31">
        <f t="shared" si="17"/>
        <v>0</v>
      </c>
      <c r="I184">
        <f t="shared" si="14"/>
        <v>4.6534586023461069E-78</v>
      </c>
    </row>
    <row r="185" spans="1:9" x14ac:dyDescent="0.2">
      <c r="A185" s="36">
        <v>35.400000000000098</v>
      </c>
      <c r="B185" s="21">
        <f t="shared" si="15"/>
        <v>35.400000000000098</v>
      </c>
      <c r="C185" s="31">
        <f t="shared" si="17"/>
        <v>0</v>
      </c>
      <c r="D185" s="31">
        <f t="shared" si="17"/>
        <v>0</v>
      </c>
      <c r="E185" s="31">
        <f t="shared" si="17"/>
        <v>0</v>
      </c>
      <c r="F185" s="37">
        <f t="shared" si="17"/>
        <v>3.6842656950722951E-80</v>
      </c>
      <c r="G185" s="31">
        <f t="shared" si="17"/>
        <v>0</v>
      </c>
      <c r="H185" s="31">
        <f t="shared" si="17"/>
        <v>0</v>
      </c>
      <c r="I185">
        <f t="shared" si="14"/>
        <v>3.6842656950722951E-80</v>
      </c>
    </row>
    <row r="186" spans="1:9" x14ac:dyDescent="0.2">
      <c r="A186" s="36">
        <v>35.600000000000101</v>
      </c>
      <c r="B186" s="21">
        <f t="shared" si="15"/>
        <v>35.600000000000101</v>
      </c>
      <c r="C186" s="31">
        <f t="shared" si="17"/>
        <v>0</v>
      </c>
      <c r="D186" s="31">
        <f t="shared" si="17"/>
        <v>0</v>
      </c>
      <c r="E186" s="31">
        <f t="shared" si="17"/>
        <v>0</v>
      </c>
      <c r="F186" s="37">
        <f t="shared" si="17"/>
        <v>2.7381448767671481E-82</v>
      </c>
      <c r="G186" s="31">
        <f t="shared" si="17"/>
        <v>0</v>
      </c>
      <c r="H186" s="31">
        <f t="shared" si="17"/>
        <v>0</v>
      </c>
      <c r="I186">
        <f t="shared" si="14"/>
        <v>2.7381448767671481E-82</v>
      </c>
    </row>
    <row r="187" spans="1:9" x14ac:dyDescent="0.2">
      <c r="A187" s="36">
        <v>35.800000000000097</v>
      </c>
      <c r="B187" s="21">
        <f t="shared" si="15"/>
        <v>35.800000000000097</v>
      </c>
      <c r="C187" s="31">
        <f t="shared" si="17"/>
        <v>0</v>
      </c>
      <c r="D187" s="31">
        <f t="shared" si="17"/>
        <v>0</v>
      </c>
      <c r="E187" s="31">
        <f t="shared" si="17"/>
        <v>0</v>
      </c>
      <c r="F187" s="37">
        <f t="shared" si="17"/>
        <v>1.9102591884322525E-84</v>
      </c>
      <c r="G187" s="31">
        <f t="shared" si="17"/>
        <v>0</v>
      </c>
      <c r="H187" s="31">
        <f t="shared" si="17"/>
        <v>0</v>
      </c>
      <c r="I187">
        <f t="shared" si="14"/>
        <v>1.9102591884322525E-84</v>
      </c>
    </row>
    <row r="188" spans="1:9" x14ac:dyDescent="0.2">
      <c r="A188" s="36">
        <v>36.000000000000099</v>
      </c>
      <c r="B188" s="21">
        <f t="shared" si="15"/>
        <v>36.000000000000099</v>
      </c>
      <c r="C188" s="31">
        <f t="shared" si="17"/>
        <v>0</v>
      </c>
      <c r="D188" s="31">
        <f t="shared" si="17"/>
        <v>0</v>
      </c>
      <c r="E188" s="31">
        <f t="shared" si="17"/>
        <v>0</v>
      </c>
      <c r="F188" s="37">
        <f t="shared" si="17"/>
        <v>1.2510036153985136E-86</v>
      </c>
      <c r="G188" s="31">
        <f t="shared" si="17"/>
        <v>0</v>
      </c>
      <c r="H188" s="31">
        <f t="shared" si="17"/>
        <v>0</v>
      </c>
      <c r="I188">
        <f t="shared" si="14"/>
        <v>1.2510036153985136E-86</v>
      </c>
    </row>
    <row r="189" spans="1:9" x14ac:dyDescent="0.2">
      <c r="A189" s="36">
        <v>36.200000000000102</v>
      </c>
      <c r="B189" s="21">
        <f t="shared" si="15"/>
        <v>36.200000000000102</v>
      </c>
      <c r="C189" s="31">
        <f t="shared" si="17"/>
        <v>0</v>
      </c>
      <c r="D189" s="31">
        <f t="shared" si="17"/>
        <v>0</v>
      </c>
      <c r="E189" s="31">
        <f t="shared" si="17"/>
        <v>0</v>
      </c>
      <c r="F189" s="37">
        <f t="shared" si="17"/>
        <v>7.6905114939444798E-89</v>
      </c>
      <c r="G189" s="31">
        <f t="shared" si="17"/>
        <v>0</v>
      </c>
      <c r="H189" s="31">
        <f t="shared" si="17"/>
        <v>0</v>
      </c>
      <c r="I189">
        <f t="shared" si="14"/>
        <v>7.6905114939444798E-89</v>
      </c>
    </row>
    <row r="190" spans="1:9" x14ac:dyDescent="0.2">
      <c r="A190" s="36">
        <v>36.400000000000098</v>
      </c>
      <c r="B190" s="21">
        <f t="shared" si="15"/>
        <v>36.400000000000098</v>
      </c>
      <c r="C190" s="31">
        <f t="shared" si="17"/>
        <v>0</v>
      </c>
      <c r="D190" s="31">
        <f t="shared" si="17"/>
        <v>0</v>
      </c>
      <c r="E190" s="31">
        <f t="shared" si="17"/>
        <v>0</v>
      </c>
      <c r="F190" s="37">
        <f t="shared" si="17"/>
        <v>4.4379487194687916E-91</v>
      </c>
      <c r="G190" s="31">
        <f t="shared" si="17"/>
        <v>0</v>
      </c>
      <c r="H190" s="31">
        <f t="shared" si="17"/>
        <v>0</v>
      </c>
      <c r="I190">
        <f t="shared" si="14"/>
        <v>4.4379487194687916E-91</v>
      </c>
    </row>
    <row r="191" spans="1:9" x14ac:dyDescent="0.2">
      <c r="A191" s="36">
        <v>36.600000000000101</v>
      </c>
      <c r="B191" s="21">
        <f t="shared" si="15"/>
        <v>36.600000000000101</v>
      </c>
      <c r="C191" s="31">
        <f t="shared" si="17"/>
        <v>0</v>
      </c>
      <c r="D191" s="31">
        <f t="shared" si="17"/>
        <v>0</v>
      </c>
      <c r="E191" s="31">
        <f t="shared" si="17"/>
        <v>0</v>
      </c>
      <c r="F191" s="37">
        <f t="shared" si="17"/>
        <v>2.4040291368945476E-93</v>
      </c>
      <c r="G191" s="31">
        <f t="shared" si="17"/>
        <v>0</v>
      </c>
      <c r="H191" s="31">
        <f t="shared" si="17"/>
        <v>0</v>
      </c>
      <c r="I191">
        <f t="shared" si="14"/>
        <v>2.4040291368945476E-93</v>
      </c>
    </row>
    <row r="192" spans="1:9" x14ac:dyDescent="0.2">
      <c r="A192" s="36">
        <v>36.800000000000097</v>
      </c>
      <c r="B192" s="21">
        <f t="shared" si="15"/>
        <v>36.800000000000097</v>
      </c>
      <c r="C192" s="31">
        <f t="shared" si="17"/>
        <v>0</v>
      </c>
      <c r="D192" s="31">
        <f t="shared" si="17"/>
        <v>0</v>
      </c>
      <c r="E192" s="31">
        <f t="shared" si="17"/>
        <v>0</v>
      </c>
      <c r="F192" s="37">
        <f t="shared" si="17"/>
        <v>1.2224400436072992E-95</v>
      </c>
      <c r="G192" s="31">
        <f t="shared" si="17"/>
        <v>0</v>
      </c>
      <c r="H192" s="31">
        <f t="shared" si="17"/>
        <v>0</v>
      </c>
      <c r="I192">
        <f t="shared" si="14"/>
        <v>1.2224400436072992E-95</v>
      </c>
    </row>
    <row r="193" spans="1:9" x14ac:dyDescent="0.2">
      <c r="A193" s="36">
        <v>37.000000000000099</v>
      </c>
      <c r="B193" s="21">
        <f t="shared" si="15"/>
        <v>37.000000000000099</v>
      </c>
      <c r="C193" s="31">
        <f t="shared" si="17"/>
        <v>0</v>
      </c>
      <c r="D193" s="31">
        <f t="shared" si="17"/>
        <v>0</v>
      </c>
      <c r="E193" s="31">
        <f t="shared" si="17"/>
        <v>0</v>
      </c>
      <c r="F193" s="37">
        <f t="shared" si="17"/>
        <v>5.8350663895452291E-98</v>
      </c>
      <c r="G193" s="31">
        <f t="shared" si="17"/>
        <v>0</v>
      </c>
      <c r="H193" s="31">
        <f t="shared" si="17"/>
        <v>0</v>
      </c>
      <c r="I193">
        <f t="shared" si="14"/>
        <v>5.8350663895452291E-98</v>
      </c>
    </row>
    <row r="194" spans="1:9" x14ac:dyDescent="0.2">
      <c r="A194" s="36">
        <v>37.200000000000102</v>
      </c>
      <c r="B194" s="21">
        <f t="shared" si="15"/>
        <v>37.200000000000102</v>
      </c>
      <c r="C194" s="31">
        <f t="shared" si="17"/>
        <v>0</v>
      </c>
      <c r="D194" s="31">
        <f t="shared" si="17"/>
        <v>0</v>
      </c>
      <c r="E194" s="31">
        <f t="shared" si="17"/>
        <v>0</v>
      </c>
      <c r="F194" s="37">
        <f t="shared" si="17"/>
        <v>2.6145348132435109E-100</v>
      </c>
      <c r="G194" s="31">
        <f t="shared" si="17"/>
        <v>0</v>
      </c>
      <c r="H194" s="31">
        <f t="shared" si="17"/>
        <v>0</v>
      </c>
      <c r="I194">
        <f t="shared" si="14"/>
        <v>2.6145348132435109E-100</v>
      </c>
    </row>
    <row r="195" spans="1:9" x14ac:dyDescent="0.2">
      <c r="A195" s="36">
        <v>37.400000000000098</v>
      </c>
      <c r="B195" s="21">
        <f t="shared" si="15"/>
        <v>37.400000000000098</v>
      </c>
      <c r="C195" s="31">
        <f t="shared" si="17"/>
        <v>0</v>
      </c>
      <c r="D195" s="31">
        <f t="shared" si="17"/>
        <v>0</v>
      </c>
      <c r="E195" s="31">
        <f t="shared" si="17"/>
        <v>0</v>
      </c>
      <c r="F195" s="37">
        <f t="shared" si="17"/>
        <v>1.0996980362647885E-102</v>
      </c>
      <c r="G195" s="31">
        <f t="shared" si="17"/>
        <v>0</v>
      </c>
      <c r="H195" s="31">
        <f t="shared" si="17"/>
        <v>0</v>
      </c>
      <c r="I195">
        <f t="shared" si="14"/>
        <v>1.0996980362647885E-102</v>
      </c>
    </row>
    <row r="196" spans="1:9" x14ac:dyDescent="0.2">
      <c r="A196" s="36">
        <v>37.600000000000101</v>
      </c>
      <c r="B196" s="21">
        <f t="shared" si="15"/>
        <v>37.600000000000101</v>
      </c>
      <c r="C196" s="31">
        <f t="shared" si="17"/>
        <v>0</v>
      </c>
      <c r="D196" s="31">
        <f t="shared" si="17"/>
        <v>0</v>
      </c>
      <c r="E196" s="31">
        <f t="shared" si="17"/>
        <v>0</v>
      </c>
      <c r="F196" s="37">
        <f t="shared" si="17"/>
        <v>4.341930458654102E-105</v>
      </c>
      <c r="G196" s="31">
        <f t="shared" si="17"/>
        <v>0</v>
      </c>
      <c r="H196" s="31">
        <f t="shared" si="17"/>
        <v>0</v>
      </c>
      <c r="I196">
        <f t="shared" si="14"/>
        <v>4.341930458654102E-105</v>
      </c>
    </row>
    <row r="197" spans="1:9" x14ac:dyDescent="0.2">
      <c r="A197" s="36">
        <v>37.800000000000097</v>
      </c>
      <c r="B197" s="21">
        <f t="shared" si="15"/>
        <v>37.800000000000097</v>
      </c>
      <c r="C197" s="31">
        <f t="shared" si="17"/>
        <v>0</v>
      </c>
      <c r="D197" s="31">
        <f t="shared" si="17"/>
        <v>0</v>
      </c>
      <c r="E197" s="31">
        <f t="shared" si="17"/>
        <v>0</v>
      </c>
      <c r="F197" s="37">
        <f t="shared" si="17"/>
        <v>1.6092468607468821E-107</v>
      </c>
      <c r="G197" s="31">
        <f t="shared" si="17"/>
        <v>0</v>
      </c>
      <c r="H197" s="31">
        <f t="shared" si="17"/>
        <v>0</v>
      </c>
      <c r="I197">
        <f t="shared" si="14"/>
        <v>1.6092468607468821E-107</v>
      </c>
    </row>
    <row r="198" spans="1:9" x14ac:dyDescent="0.2">
      <c r="A198" s="36">
        <v>38.000000000000099</v>
      </c>
      <c r="B198" s="21">
        <f t="shared" si="15"/>
        <v>38.000000000000099</v>
      </c>
      <c r="C198" s="31">
        <f t="shared" si="17"/>
        <v>0</v>
      </c>
      <c r="D198" s="31">
        <f t="shared" si="17"/>
        <v>0</v>
      </c>
      <c r="E198" s="31">
        <f t="shared" si="17"/>
        <v>0</v>
      </c>
      <c r="F198" s="37">
        <f t="shared" si="17"/>
        <v>5.5987731485821871E-110</v>
      </c>
      <c r="G198" s="31">
        <f t="shared" si="17"/>
        <v>0</v>
      </c>
      <c r="H198" s="31">
        <f t="shared" si="17"/>
        <v>0</v>
      </c>
      <c r="I198">
        <f t="shared" si="14"/>
        <v>5.5987731485821871E-110</v>
      </c>
    </row>
    <row r="199" spans="1:9" x14ac:dyDescent="0.2">
      <c r="A199" s="36">
        <v>38.200000000000102</v>
      </c>
      <c r="B199" s="21">
        <f t="shared" si="15"/>
        <v>38.200000000000102</v>
      </c>
      <c r="C199" s="31">
        <f t="shared" si="17"/>
        <v>0</v>
      </c>
      <c r="D199" s="31">
        <f t="shared" si="17"/>
        <v>0</v>
      </c>
      <c r="E199" s="31">
        <f t="shared" si="17"/>
        <v>0</v>
      </c>
      <c r="F199" s="37">
        <f t="shared" si="17"/>
        <v>1.8284936854128421E-112</v>
      </c>
      <c r="G199" s="31">
        <f t="shared" si="17"/>
        <v>0</v>
      </c>
      <c r="H199" s="31">
        <f t="shared" si="17"/>
        <v>0</v>
      </c>
      <c r="I199">
        <f t="shared" si="14"/>
        <v>1.8284936854128421E-112</v>
      </c>
    </row>
    <row r="200" spans="1:9" x14ac:dyDescent="0.2">
      <c r="A200" s="36">
        <v>38.400000000000098</v>
      </c>
      <c r="B200" s="21">
        <f t="shared" si="15"/>
        <v>38.400000000000098</v>
      </c>
      <c r="C200" s="31">
        <f t="shared" si="17"/>
        <v>0</v>
      </c>
      <c r="D200" s="31">
        <f t="shared" si="17"/>
        <v>0</v>
      </c>
      <c r="E200" s="31">
        <f t="shared" si="17"/>
        <v>0</v>
      </c>
      <c r="F200" s="37">
        <f t="shared" si="17"/>
        <v>5.6056302997496667E-115</v>
      </c>
      <c r="G200" s="31">
        <f t="shared" si="17"/>
        <v>0</v>
      </c>
      <c r="H200" s="31">
        <f t="shared" si="17"/>
        <v>0</v>
      </c>
      <c r="I200">
        <f t="shared" ref="I200:I208" si="18">SUM(C200:H200)</f>
        <v>5.6056302997496667E-115</v>
      </c>
    </row>
    <row r="201" spans="1:9" x14ac:dyDescent="0.2">
      <c r="A201" s="36">
        <v>38.600000000000101</v>
      </c>
      <c r="B201" s="21">
        <f t="shared" ref="B201:B208" si="19">A201*$C$5</f>
        <v>38.600000000000101</v>
      </c>
      <c r="C201" s="31">
        <f t="shared" si="17"/>
        <v>0</v>
      </c>
      <c r="D201" s="31">
        <f t="shared" si="17"/>
        <v>0</v>
      </c>
      <c r="E201" s="31">
        <f t="shared" si="17"/>
        <v>0</v>
      </c>
      <c r="F201" s="37">
        <f t="shared" si="17"/>
        <v>1.6131911557608958E-117</v>
      </c>
      <c r="G201" s="31">
        <f t="shared" si="17"/>
        <v>0</v>
      </c>
      <c r="H201" s="31">
        <f t="shared" si="17"/>
        <v>0</v>
      </c>
      <c r="I201">
        <f t="shared" si="18"/>
        <v>1.6131911557608958E-117</v>
      </c>
    </row>
    <row r="202" spans="1:9" x14ac:dyDescent="0.2">
      <c r="A202" s="36">
        <v>38.800000000000097</v>
      </c>
      <c r="B202" s="21">
        <f t="shared" si="19"/>
        <v>38.800000000000097</v>
      </c>
      <c r="C202" s="31">
        <f t="shared" si="17"/>
        <v>0</v>
      </c>
      <c r="D202" s="31">
        <f t="shared" si="17"/>
        <v>0</v>
      </c>
      <c r="E202" s="31">
        <f t="shared" si="17"/>
        <v>0</v>
      </c>
      <c r="F202" s="37">
        <f t="shared" si="17"/>
        <v>4.3579034688358675E-120</v>
      </c>
      <c r="G202" s="31">
        <f t="shared" si="17"/>
        <v>0</v>
      </c>
      <c r="H202" s="31">
        <f t="shared" si="17"/>
        <v>0</v>
      </c>
      <c r="I202">
        <f t="shared" si="18"/>
        <v>4.3579034688358675E-120</v>
      </c>
    </row>
    <row r="203" spans="1:9" x14ac:dyDescent="0.2">
      <c r="A203" s="36">
        <v>39.000000000000099</v>
      </c>
      <c r="B203" s="21">
        <f t="shared" si="19"/>
        <v>39.000000000000099</v>
      </c>
      <c r="C203" s="31">
        <f t="shared" si="17"/>
        <v>0</v>
      </c>
      <c r="D203" s="31">
        <f t="shared" si="17"/>
        <v>0</v>
      </c>
      <c r="E203" s="31">
        <f t="shared" si="17"/>
        <v>0</v>
      </c>
      <c r="F203" s="37">
        <f t="shared" si="17"/>
        <v>1.1050954047811087E-122</v>
      </c>
      <c r="G203" s="31">
        <f t="shared" si="17"/>
        <v>0</v>
      </c>
      <c r="H203" s="31">
        <f t="shared" si="17"/>
        <v>0</v>
      </c>
      <c r="I203">
        <f t="shared" si="18"/>
        <v>1.1050954047811087E-122</v>
      </c>
    </row>
    <row r="204" spans="1:9" x14ac:dyDescent="0.2">
      <c r="A204" s="36">
        <v>39.200000000000102</v>
      </c>
      <c r="B204" s="21">
        <f t="shared" si="19"/>
        <v>39.200000000000102</v>
      </c>
      <c r="C204" s="31">
        <f t="shared" si="17"/>
        <v>0</v>
      </c>
      <c r="D204" s="31">
        <f t="shared" si="17"/>
        <v>0</v>
      </c>
      <c r="E204" s="31">
        <f t="shared" si="17"/>
        <v>0</v>
      </c>
      <c r="F204" s="37">
        <f t="shared" si="17"/>
        <v>2.6305849633444819E-125</v>
      </c>
      <c r="G204" s="31">
        <f t="shared" si="17"/>
        <v>0</v>
      </c>
      <c r="H204" s="31">
        <f t="shared" si="17"/>
        <v>0</v>
      </c>
      <c r="I204">
        <f t="shared" si="18"/>
        <v>2.6305849633444819E-125</v>
      </c>
    </row>
    <row r="205" spans="1:9" x14ac:dyDescent="0.2">
      <c r="A205" s="36">
        <v>39.400000000000098</v>
      </c>
      <c r="B205" s="21">
        <f t="shared" si="19"/>
        <v>39.400000000000098</v>
      </c>
      <c r="C205" s="31">
        <f t="shared" si="17"/>
        <v>0</v>
      </c>
      <c r="D205" s="31">
        <f t="shared" si="17"/>
        <v>0</v>
      </c>
      <c r="E205" s="31">
        <f t="shared" si="17"/>
        <v>0</v>
      </c>
      <c r="F205" s="37">
        <f t="shared" si="17"/>
        <v>5.8780772177912378E-128</v>
      </c>
      <c r="G205" s="31">
        <f t="shared" si="17"/>
        <v>0</v>
      </c>
      <c r="H205" s="31">
        <f t="shared" si="17"/>
        <v>0</v>
      </c>
      <c r="I205">
        <f t="shared" si="18"/>
        <v>5.8780772177912378E-128</v>
      </c>
    </row>
    <row r="206" spans="1:9" x14ac:dyDescent="0.2">
      <c r="A206" s="36">
        <v>39.600000000000101</v>
      </c>
      <c r="B206" s="21">
        <f t="shared" si="19"/>
        <v>39.600000000000101</v>
      </c>
      <c r="C206" s="31">
        <f t="shared" si="17"/>
        <v>0</v>
      </c>
      <c r="D206" s="31">
        <f t="shared" si="17"/>
        <v>0</v>
      </c>
      <c r="E206" s="31">
        <f t="shared" si="17"/>
        <v>0</v>
      </c>
      <c r="F206" s="37">
        <f t="shared" si="17"/>
        <v>1.2329589963553878E-130</v>
      </c>
      <c r="G206" s="31">
        <f t="shared" si="17"/>
        <v>0</v>
      </c>
      <c r="H206" s="31">
        <f t="shared" si="17"/>
        <v>0</v>
      </c>
      <c r="I206">
        <f t="shared" si="18"/>
        <v>1.2329589963553878E-130</v>
      </c>
    </row>
    <row r="207" spans="1:9" x14ac:dyDescent="0.2">
      <c r="A207" s="36">
        <v>39.800000000000097</v>
      </c>
      <c r="B207" s="21">
        <f t="shared" si="19"/>
        <v>39.800000000000097</v>
      </c>
      <c r="C207" s="31">
        <f t="shared" si="17"/>
        <v>0</v>
      </c>
      <c r="D207" s="31">
        <f t="shared" si="17"/>
        <v>0</v>
      </c>
      <c r="E207" s="31">
        <f t="shared" si="17"/>
        <v>0</v>
      </c>
      <c r="F207" s="37">
        <f t="shared" si="17"/>
        <v>2.4276852183886125E-133</v>
      </c>
      <c r="G207" s="31">
        <f t="shared" si="17"/>
        <v>0</v>
      </c>
      <c r="H207" s="31">
        <f t="shared" si="17"/>
        <v>0</v>
      </c>
      <c r="I207">
        <f t="shared" si="18"/>
        <v>2.4276852183886125E-133</v>
      </c>
    </row>
    <row r="208" spans="1:9" x14ac:dyDescent="0.2">
      <c r="A208" s="36">
        <v>40.000000000000099</v>
      </c>
      <c r="B208" s="21">
        <f t="shared" si="19"/>
        <v>40.000000000000099</v>
      </c>
      <c r="C208" s="31">
        <f t="shared" si="17"/>
        <v>0</v>
      </c>
      <c r="D208" s="31">
        <f t="shared" si="17"/>
        <v>0</v>
      </c>
      <c r="E208" s="31">
        <f t="shared" si="17"/>
        <v>0</v>
      </c>
      <c r="F208" s="37">
        <f t="shared" si="17"/>
        <v>4.4871078433258026E-136</v>
      </c>
      <c r="G208" s="31">
        <f t="shared" si="17"/>
        <v>0</v>
      </c>
      <c r="H208" s="31">
        <f t="shared" si="17"/>
        <v>0</v>
      </c>
      <c r="I208">
        <f t="shared" si="18"/>
        <v>4.4871078433258026E-136</v>
      </c>
    </row>
  </sheetData>
  <pageMargins left="0.78740157499999996" right="0.78740157499999996" top="0.984251969" bottom="0.984251969" header="0.5" footer="0.5"/>
  <pageSetup paperSize="9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7"/>
  <sheetViews>
    <sheetView zoomScaleNormal="100" workbookViewId="0">
      <selection activeCell="O24" sqref="O24"/>
    </sheetView>
  </sheetViews>
  <sheetFormatPr baseColWidth="10" defaultColWidth="9.140625" defaultRowHeight="12.75" x14ac:dyDescent="0.2"/>
  <cols>
    <col min="1" max="1" width="9.42578125" bestFit="1" customWidth="1"/>
    <col min="2" max="2" width="10.85546875" customWidth="1"/>
    <col min="3" max="3" width="11.140625" customWidth="1"/>
    <col min="4" max="4" width="12.42578125" bestFit="1" customWidth="1"/>
    <col min="6" max="6" width="4" customWidth="1"/>
    <col min="7" max="8" width="9.28515625" bestFit="1" customWidth="1"/>
    <col min="9" max="9" width="9.42578125" bestFit="1" customWidth="1"/>
    <col min="10" max="10" width="13" customWidth="1"/>
    <col min="22" max="22" width="12.42578125" bestFit="1" customWidth="1"/>
  </cols>
  <sheetData>
    <row r="1" spans="1:20" ht="18" x14ac:dyDescent="0.25">
      <c r="A1" s="5" t="s">
        <v>47</v>
      </c>
    </row>
    <row r="4" spans="1:20" x14ac:dyDescent="0.2">
      <c r="A4" s="19"/>
      <c r="G4" s="19"/>
    </row>
    <row r="5" spans="1:20" ht="15" customHeight="1" x14ac:dyDescent="0.2">
      <c r="A5" s="40" t="s">
        <v>72</v>
      </c>
      <c r="B5" s="41"/>
      <c r="C5" s="41"/>
      <c r="D5" s="41"/>
      <c r="E5" s="42"/>
      <c r="G5" s="56" t="s">
        <v>73</v>
      </c>
      <c r="H5" s="56"/>
      <c r="I5" s="56"/>
      <c r="J5" s="56"/>
      <c r="K5" s="56"/>
      <c r="R5" s="1" t="s">
        <v>0</v>
      </c>
      <c r="S5" s="38" t="s">
        <v>9</v>
      </c>
      <c r="T5" s="39" t="s">
        <v>10</v>
      </c>
    </row>
    <row r="6" spans="1:20" ht="13.5" customHeight="1" x14ac:dyDescent="0.2">
      <c r="A6" s="43"/>
      <c r="B6" s="44" t="s">
        <v>3</v>
      </c>
      <c r="C6" s="45">
        <v>8.5493336103193904E-5</v>
      </c>
      <c r="D6" s="46" t="s">
        <v>6</v>
      </c>
      <c r="E6" s="47"/>
      <c r="G6" s="56"/>
      <c r="H6" s="57" t="s">
        <v>3</v>
      </c>
      <c r="I6" s="58">
        <v>1.0436340988746123E-4</v>
      </c>
      <c r="J6" s="56" t="s">
        <v>6</v>
      </c>
      <c r="K6" s="56"/>
      <c r="R6" s="2">
        <v>0.03</v>
      </c>
      <c r="S6" s="63">
        <f t="shared" ref="S6:S37" si="0">$C$6+$C$7/R6+$C$8*R6</f>
        <v>2.7132827659698147E-4</v>
      </c>
      <c r="T6" s="64">
        <f t="shared" ref="T6:T14" si="1">$I$6+$I$7/R6+$I$8*R6</f>
        <v>3.5099483216315667E-4</v>
      </c>
    </row>
    <row r="7" spans="1:20" ht="14.25" x14ac:dyDescent="0.2">
      <c r="A7" s="43"/>
      <c r="B7" s="44" t="s">
        <v>4</v>
      </c>
      <c r="C7" s="45">
        <v>5.3491148559791002E-6</v>
      </c>
      <c r="D7" s="46" t="s">
        <v>70</v>
      </c>
      <c r="E7" s="47"/>
      <c r="G7" s="56"/>
      <c r="H7" s="57" t="s">
        <v>4</v>
      </c>
      <c r="I7" s="58">
        <v>7.1518902481224465E-6</v>
      </c>
      <c r="J7" s="56" t="s">
        <v>71</v>
      </c>
      <c r="K7" s="56"/>
      <c r="R7" s="2">
        <v>3.5000000000000003E-2</v>
      </c>
      <c r="S7" s="63">
        <f t="shared" si="0"/>
        <v>2.4711148641917756E-4</v>
      </c>
      <c r="T7" s="64">
        <f t="shared" si="1"/>
        <v>3.1831072537927106E-4</v>
      </c>
    </row>
    <row r="8" spans="1:20" x14ac:dyDescent="0.2">
      <c r="A8" s="43"/>
      <c r="B8" s="44" t="s">
        <v>5</v>
      </c>
      <c r="C8" s="45">
        <v>2.5103706537169744E-4</v>
      </c>
      <c r="D8" s="46" t="s">
        <v>7</v>
      </c>
      <c r="E8" s="47"/>
      <c r="G8" s="56"/>
      <c r="H8" s="57" t="s">
        <v>5</v>
      </c>
      <c r="I8" s="58">
        <v>2.7450268905379523E-4</v>
      </c>
      <c r="J8" s="56" t="s">
        <v>7</v>
      </c>
      <c r="K8" s="56"/>
      <c r="R8" s="2">
        <v>0.04</v>
      </c>
      <c r="S8" s="63">
        <f t="shared" si="0"/>
        <v>2.292626901175393E-4</v>
      </c>
      <c r="T8" s="64">
        <f t="shared" si="1"/>
        <v>2.9414077365267418E-4</v>
      </c>
    </row>
    <row r="9" spans="1:20" x14ac:dyDescent="0.2">
      <c r="A9" s="43"/>
      <c r="B9" s="46"/>
      <c r="C9" s="46"/>
      <c r="D9" s="46"/>
      <c r="E9" s="47"/>
      <c r="G9" s="56"/>
      <c r="H9" s="56"/>
      <c r="I9" s="56"/>
      <c r="J9" s="56"/>
      <c r="K9" s="56"/>
      <c r="R9" s="2">
        <v>4.4999999999999998E-2</v>
      </c>
      <c r="S9" s="63">
        <f t="shared" si="0"/>
        <v>2.1565922306667807E-4</v>
      </c>
      <c r="T9" s="64">
        <f t="shared" si="1"/>
        <v>2.7564692529760302E-4</v>
      </c>
    </row>
    <row r="10" spans="1:20" ht="17.25" customHeight="1" x14ac:dyDescent="0.3">
      <c r="A10" s="48" t="s">
        <v>74</v>
      </c>
      <c r="B10" s="48" t="s">
        <v>75</v>
      </c>
      <c r="C10" s="49" t="s">
        <v>1</v>
      </c>
      <c r="D10" s="49" t="s">
        <v>2</v>
      </c>
      <c r="E10" s="50"/>
      <c r="F10" s="4"/>
      <c r="G10" s="60" t="s">
        <v>76</v>
      </c>
      <c r="H10" s="60" t="s">
        <v>77</v>
      </c>
      <c r="I10" s="61" t="s">
        <v>1</v>
      </c>
      <c r="J10" s="61" t="s">
        <v>2</v>
      </c>
      <c r="K10" s="56"/>
      <c r="R10" s="2">
        <v>0.05</v>
      </c>
      <c r="S10" s="63">
        <f t="shared" si="0"/>
        <v>2.050274864913608E-4</v>
      </c>
      <c r="T10" s="64">
        <f t="shared" si="1"/>
        <v>2.6112634930259995E-4</v>
      </c>
    </row>
    <row r="11" spans="1:20" x14ac:dyDescent="0.2">
      <c r="A11" s="51">
        <v>4.4444400000000002E-2</v>
      </c>
      <c r="B11" s="51">
        <v>2.24114E-4</v>
      </c>
      <c r="C11" s="51">
        <f t="shared" ref="C11:C26" si="2">$C$6+$C$7/A11+$C$8*A11</f>
        <v>2.1700573246613412E-4</v>
      </c>
      <c r="D11" s="51">
        <f>(B11-C11)^2</f>
        <v>5.0527467333011771E-11</v>
      </c>
      <c r="E11" s="50"/>
      <c r="F11" s="4"/>
      <c r="G11" s="62">
        <v>4.4444400000000002E-2</v>
      </c>
      <c r="H11" s="62">
        <v>2.8171400000000002E-4</v>
      </c>
      <c r="I11" s="62">
        <f t="shared" ref="I11:I26" si="3">$I$6+$I$7/G11+$I$8*G11</f>
        <v>2.7748120870129024E-4</v>
      </c>
      <c r="J11" s="62">
        <f>(H11-I11)^2</f>
        <v>1.791652217843323E-11</v>
      </c>
      <c r="K11" s="56"/>
      <c r="R11" s="2">
        <v>5.5E-2</v>
      </c>
      <c r="S11" s="63">
        <f t="shared" si="0"/>
        <v>1.965570084437118E-4</v>
      </c>
      <c r="T11" s="64">
        <f t="shared" si="1"/>
        <v>2.4949542593310082E-4</v>
      </c>
    </row>
    <row r="12" spans="1:20" x14ac:dyDescent="0.2">
      <c r="A12" s="51">
        <v>6.4864900000000003E-2</v>
      </c>
      <c r="B12" s="51">
        <v>1.77486E-4</v>
      </c>
      <c r="C12" s="51">
        <f t="shared" si="2"/>
        <v>1.8424230627236748E-4</v>
      </c>
      <c r="D12" s="51">
        <f t="shared" ref="D12:D26" si="4">(B12-C12)^2</f>
        <v>4.5647674446032162E-11</v>
      </c>
      <c r="E12" s="50"/>
      <c r="F12" s="4"/>
      <c r="G12" s="62">
        <v>6.4864900000000003E-2</v>
      </c>
      <c r="H12" s="62">
        <v>2.3142900000000001E-4</v>
      </c>
      <c r="I12" s="62">
        <f t="shared" si="3"/>
        <v>2.3242724763133664E-4</v>
      </c>
      <c r="J12" s="62">
        <f t="shared" ref="J12:J26" si="5">(H12-I12)^2</f>
        <v>9.9649833346918411E-13</v>
      </c>
      <c r="K12" s="56"/>
      <c r="R12" s="2">
        <v>0.06</v>
      </c>
      <c r="S12" s="63">
        <f t="shared" si="0"/>
        <v>1.8970747429181411E-4</v>
      </c>
      <c r="T12" s="64">
        <f t="shared" si="1"/>
        <v>2.4003174203272973E-4</v>
      </c>
    </row>
    <row r="13" spans="1:20" x14ac:dyDescent="0.2">
      <c r="A13" s="51">
        <v>8.2882899999999995E-2</v>
      </c>
      <c r="B13" s="51">
        <v>1.6559999999999999E-4</v>
      </c>
      <c r="C13" s="51">
        <f t="shared" si="2"/>
        <v>1.7083823634858776E-4</v>
      </c>
      <c r="D13" s="51">
        <f t="shared" si="4"/>
        <v>2.7439120043666186E-11</v>
      </c>
      <c r="E13" s="50"/>
      <c r="F13" s="4"/>
      <c r="G13" s="62">
        <v>8.2882899999999995E-2</v>
      </c>
      <c r="H13" s="62">
        <v>2.14971E-4</v>
      </c>
      <c r="I13" s="62">
        <f t="shared" si="3"/>
        <v>2.1340408159581143E-4</v>
      </c>
      <c r="J13" s="62">
        <f t="shared" si="5"/>
        <v>2.4552332853848666E-12</v>
      </c>
      <c r="K13" s="56"/>
      <c r="R13" s="2">
        <v>6.5000000000000002E-2</v>
      </c>
      <c r="S13" s="63">
        <f t="shared" si="0"/>
        <v>1.8410482005972503E-4</v>
      </c>
      <c r="T13" s="64">
        <f t="shared" si="1"/>
        <v>2.3223516541630323E-4</v>
      </c>
    </row>
    <row r="14" spans="1:20" x14ac:dyDescent="0.2">
      <c r="A14" s="51">
        <v>9.9699700000000002E-2</v>
      </c>
      <c r="B14" s="51">
        <v>1.63771E-4</v>
      </c>
      <c r="C14" s="51">
        <f t="shared" si="2"/>
        <v>1.6417392252516909E-4</v>
      </c>
      <c r="D14" s="51">
        <f t="shared" si="4"/>
        <v>1.6234656128863602E-13</v>
      </c>
      <c r="E14" s="50"/>
      <c r="F14" s="4"/>
      <c r="G14" s="62">
        <v>9.9699700000000002E-2</v>
      </c>
      <c r="H14" s="62">
        <v>2.0034299999999999E-4</v>
      </c>
      <c r="I14" s="62">
        <f t="shared" si="3"/>
        <v>2.0346556628144267E-4</v>
      </c>
      <c r="J14" s="62">
        <f t="shared" si="5"/>
        <v>9.7504201820027556E-12</v>
      </c>
      <c r="K14" s="56"/>
      <c r="R14" s="2">
        <v>7.0000000000000007E-2</v>
      </c>
      <c r="S14" s="63">
        <f t="shared" si="0"/>
        <v>1.7948185719319988E-4</v>
      </c>
      <c r="T14" s="64">
        <f t="shared" si="1"/>
        <v>2.257484588086904E-4</v>
      </c>
    </row>
    <row r="15" spans="1:20" x14ac:dyDescent="0.2">
      <c r="A15" s="51">
        <v>0.12012</v>
      </c>
      <c r="B15" s="51">
        <v>1.62857E-4</v>
      </c>
      <c r="C15" s="51">
        <f t="shared" si="2"/>
        <v>1.6017933410309392E-4</v>
      </c>
      <c r="D15" s="51">
        <f t="shared" si="4"/>
        <v>7.1698946554538701E-12</v>
      </c>
      <c r="E15" s="50"/>
      <c r="F15" s="4"/>
      <c r="G15" s="62">
        <v>0.12012</v>
      </c>
      <c r="H15" s="62">
        <v>1.9485699999999999E-4</v>
      </c>
      <c r="I15" s="62">
        <f t="shared" si="3"/>
        <v>1.9687621875176834E-4</v>
      </c>
      <c r="J15" s="62">
        <f t="shared" si="5"/>
        <v>4.0772443674929314E-12</v>
      </c>
      <c r="K15" s="56"/>
      <c r="R15" s="2">
        <v>7.4999999999999997E-2</v>
      </c>
      <c r="S15" s="63">
        <f t="shared" si="0"/>
        <v>1.756426474191259E-4</v>
      </c>
      <c r="T15" s="64">
        <f t="shared" ref="T15:T46" si="6">$I$6+$I$7/R15+$I$8*R15</f>
        <v>2.203096482081285E-4</v>
      </c>
    </row>
    <row r="16" spans="1:20" x14ac:dyDescent="0.2">
      <c r="A16" s="51">
        <v>0.135736</v>
      </c>
      <c r="B16" s="51">
        <v>1.63771E-4</v>
      </c>
      <c r="C16" s="51">
        <f t="shared" si="2"/>
        <v>1.5897632841019511E-4</v>
      </c>
      <c r="D16" s="51">
        <f t="shared" si="4"/>
        <v>2.2988875654082199E-11</v>
      </c>
      <c r="E16" s="50"/>
      <c r="F16" s="4"/>
      <c r="G16" s="62">
        <v>0.135736</v>
      </c>
      <c r="H16" s="62">
        <v>1.9028599999999999E-4</v>
      </c>
      <c r="I16" s="62">
        <f t="shared" si="3"/>
        <v>1.9431301520591237E-4</v>
      </c>
      <c r="J16" s="62">
        <f t="shared" si="5"/>
        <v>1.6216851468649553E-11</v>
      </c>
      <c r="K16" s="56"/>
      <c r="R16" s="2">
        <v>0.08</v>
      </c>
      <c r="S16" s="63">
        <f t="shared" si="0"/>
        <v>1.7244023703266845E-4</v>
      </c>
      <c r="T16" s="64">
        <f t="shared" si="6"/>
        <v>2.1572225311329544E-4</v>
      </c>
    </row>
    <row r="17" spans="1:20" x14ac:dyDescent="0.2">
      <c r="A17" s="51">
        <v>0.15015000000000001</v>
      </c>
      <c r="B17" s="51">
        <v>1.6102900000000001E-4</v>
      </c>
      <c r="C17" s="51">
        <f t="shared" si="2"/>
        <v>1.5881169203471563E-4</v>
      </c>
      <c r="D17" s="51">
        <f t="shared" si="4"/>
        <v>4.9164546129135281E-12</v>
      </c>
      <c r="E17" s="50"/>
      <c r="F17" s="4"/>
      <c r="G17" s="62">
        <v>0.15015000000000001</v>
      </c>
      <c r="H17" s="62">
        <v>1.89371E-4</v>
      </c>
      <c r="I17" s="62">
        <f t="shared" si="3"/>
        <v>1.9321162533302076E-4</v>
      </c>
      <c r="J17" s="62">
        <f t="shared" si="5"/>
        <v>1.4750402948640832E-11</v>
      </c>
      <c r="K17" s="56"/>
      <c r="R17" s="2">
        <v>8.5000000000000006E-2</v>
      </c>
      <c r="S17" s="63">
        <f t="shared" si="0"/>
        <v>1.6976224967130702E-4</v>
      </c>
      <c r="T17" s="64">
        <f t="shared" si="6"/>
        <v>2.1183602372906263E-4</v>
      </c>
    </row>
    <row r="18" spans="1:20" x14ac:dyDescent="0.2">
      <c r="A18" s="51">
        <v>0.166967</v>
      </c>
      <c r="B18" s="51">
        <v>1.6011399999999999E-4</v>
      </c>
      <c r="C18" s="51">
        <f t="shared" si="2"/>
        <v>1.5944520033370178E-4</v>
      </c>
      <c r="D18" s="51">
        <f t="shared" si="4"/>
        <v>4.4729299364060205E-13</v>
      </c>
      <c r="E18" s="50"/>
      <c r="F18" s="4"/>
      <c r="G18" s="62">
        <v>0.166967</v>
      </c>
      <c r="H18" s="62">
        <v>1.93943E-4</v>
      </c>
      <c r="I18" s="62">
        <f t="shared" si="3"/>
        <v>1.9303045471331554E-4</v>
      </c>
      <c r="J18" s="62">
        <f t="shared" si="5"/>
        <v>8.3273890025000879E-13</v>
      </c>
      <c r="K18" s="56"/>
      <c r="R18" s="2">
        <v>0.09</v>
      </c>
      <c r="S18" s="63">
        <f t="shared" si="0"/>
        <v>1.6752128149752555E-4</v>
      </c>
      <c r="T18" s="64">
        <f t="shared" si="6"/>
        <v>2.0853409910366334E-4</v>
      </c>
    </row>
    <row r="19" spans="1:20" x14ac:dyDescent="0.2">
      <c r="A19" s="51">
        <v>0.18858900000000001</v>
      </c>
      <c r="B19" s="51">
        <v>1.6468599999999999E-4</v>
      </c>
      <c r="C19" s="51">
        <f t="shared" si="2"/>
        <v>1.6120004040276391E-4</v>
      </c>
      <c r="D19" s="51">
        <f t="shared" si="4"/>
        <v>1.2151914313562298E-11</v>
      </c>
      <c r="E19" s="50"/>
      <c r="F19" s="4"/>
      <c r="G19" s="62">
        <v>0.18858900000000001</v>
      </c>
      <c r="H19" s="62">
        <v>1.9028599999999999E-4</v>
      </c>
      <c r="I19" s="62">
        <f t="shared" si="3"/>
        <v>1.9405475447445083E-4</v>
      </c>
      <c r="J19" s="62">
        <f t="shared" si="5"/>
        <v>1.4203510288693274E-11</v>
      </c>
      <c r="K19" s="56"/>
      <c r="R19" s="2">
        <v>9.5000000000000001E-2</v>
      </c>
      <c r="S19" s="63">
        <f t="shared" si="0"/>
        <v>1.656483294817062E-4</v>
      </c>
      <c r="T19" s="64">
        <f t="shared" si="6"/>
        <v>2.0572422059096594E-4</v>
      </c>
    </row>
    <row r="20" spans="1:20" x14ac:dyDescent="0.2">
      <c r="A20" s="51">
        <v>0.20660700000000001</v>
      </c>
      <c r="B20" s="51">
        <v>1.61943E-4</v>
      </c>
      <c r="C20" s="51">
        <f t="shared" si="2"/>
        <v>1.6324963966456678E-4</v>
      </c>
      <c r="D20" s="51">
        <f t="shared" si="4"/>
        <v>1.7073072130191753E-12</v>
      </c>
      <c r="E20" s="50"/>
      <c r="F20" s="4"/>
      <c r="G20" s="62">
        <v>0.20660700000000001</v>
      </c>
      <c r="H20" s="62">
        <v>1.9211400000000001E-4</v>
      </c>
      <c r="I20" s="62">
        <f t="shared" si="3"/>
        <v>1.9569350146974017E-4</v>
      </c>
      <c r="J20" s="62">
        <f t="shared" si="5"/>
        <v>1.2812830771871994E-11</v>
      </c>
      <c r="K20" s="56"/>
      <c r="R20" s="2">
        <v>0.1</v>
      </c>
      <c r="S20" s="63">
        <f t="shared" si="0"/>
        <v>1.6408819120015467E-4</v>
      </c>
      <c r="T20" s="64">
        <f t="shared" si="6"/>
        <v>2.0333258127406523E-4</v>
      </c>
    </row>
    <row r="21" spans="1:20" x14ac:dyDescent="0.2">
      <c r="A21" s="51">
        <v>0.221021</v>
      </c>
      <c r="B21" s="51">
        <v>1.67429E-4</v>
      </c>
      <c r="C21" s="51">
        <f t="shared" si="2"/>
        <v>1.6517963922618357E-4</v>
      </c>
      <c r="D21" s="51">
        <f t="shared" si="4"/>
        <v>5.0596238907840585E-12</v>
      </c>
      <c r="E21" s="50"/>
      <c r="F21" s="4"/>
      <c r="G21" s="62">
        <v>0.221021</v>
      </c>
      <c r="H21" s="62">
        <v>1.9942899999999999E-4</v>
      </c>
      <c r="I21" s="62">
        <f t="shared" si="3"/>
        <v>1.9739268827826726E-4</v>
      </c>
      <c r="J21" s="62">
        <f t="shared" si="5"/>
        <v>4.1465654280661085E-12</v>
      </c>
      <c r="K21" s="56"/>
      <c r="R21" s="2">
        <v>0.105</v>
      </c>
      <c r="S21" s="63">
        <f t="shared" si="0"/>
        <v>1.627961789765469E-4</v>
      </c>
      <c r="T21" s="64">
        <f t="shared" si="6"/>
        <v>2.0129943269641876E-4</v>
      </c>
    </row>
    <row r="22" spans="1:20" x14ac:dyDescent="0.2">
      <c r="A22" s="51">
        <v>0.23663699999999999</v>
      </c>
      <c r="B22" s="51">
        <v>1.68343E-4</v>
      </c>
      <c r="C22" s="51">
        <f t="shared" si="2"/>
        <v>1.6750272144953895E-4</v>
      </c>
      <c r="D22" s="51">
        <f t="shared" si="4"/>
        <v>7.0606804236491183E-13</v>
      </c>
      <c r="E22" s="50"/>
      <c r="F22" s="4"/>
      <c r="G22" s="62">
        <v>0.23663699999999999</v>
      </c>
      <c r="H22" s="62">
        <v>2.0948599999999999E-4</v>
      </c>
      <c r="I22" s="62">
        <f t="shared" si="3"/>
        <v>1.995439458089187E-4</v>
      </c>
      <c r="J22" s="62">
        <f t="shared" si="5"/>
        <v>9.8844441538397052E-11</v>
      </c>
      <c r="K22" s="56"/>
      <c r="R22" s="2">
        <v>0.11</v>
      </c>
      <c r="S22" s="63">
        <f t="shared" si="0"/>
        <v>1.6173573016661788E-4</v>
      </c>
      <c r="T22" s="64">
        <f t="shared" si="6"/>
        <v>1.9957588975721911E-4</v>
      </c>
    </row>
    <row r="23" spans="1:20" x14ac:dyDescent="0.2">
      <c r="A23" s="51">
        <v>0.239039</v>
      </c>
      <c r="B23" s="51">
        <v>1.6559999999999999E-4</v>
      </c>
      <c r="C23" s="51">
        <f t="shared" si="2"/>
        <v>1.678785673076244E-4</v>
      </c>
      <c r="D23" s="51">
        <f t="shared" si="4"/>
        <v>5.1918689753747742E-12</v>
      </c>
      <c r="E23" s="50"/>
      <c r="F23" s="4"/>
      <c r="G23" s="62">
        <v>0.239039</v>
      </c>
      <c r="H23" s="62">
        <v>2.04914E-4</v>
      </c>
      <c r="I23" s="62">
        <f t="shared" si="3"/>
        <v>1.9989960291961172E-4</v>
      </c>
      <c r="J23" s="62">
        <f t="shared" si="5"/>
        <v>2.5144178079806516E-11</v>
      </c>
      <c r="K23" s="56"/>
      <c r="R23" s="2">
        <v>0.115</v>
      </c>
      <c r="S23" s="63">
        <f t="shared" si="0"/>
        <v>1.6087664084684432E-4</v>
      </c>
      <c r="T23" s="64">
        <f t="shared" si="6"/>
        <v>1.9812156911232112E-4</v>
      </c>
    </row>
    <row r="24" spans="1:20" x14ac:dyDescent="0.2">
      <c r="A24" s="51">
        <v>0.259459</v>
      </c>
      <c r="B24" s="51">
        <v>1.7017099999999999E-4</v>
      </c>
      <c r="C24" s="51">
        <f t="shared" si="2"/>
        <v>1.7124357872979313E-4</v>
      </c>
      <c r="D24" s="51">
        <f t="shared" si="4"/>
        <v>1.1504251316046628E-12</v>
      </c>
      <c r="E24" s="50"/>
      <c r="F24" s="4"/>
      <c r="G24" s="62">
        <v>0.259459</v>
      </c>
      <c r="H24" s="62">
        <v>2.0034299999999999E-4</v>
      </c>
      <c r="I24" s="62">
        <f t="shared" si="3"/>
        <v>2.0315022889700002E-4</v>
      </c>
      <c r="J24" s="62">
        <f t="shared" si="5"/>
        <v>7.880534080152004E-12</v>
      </c>
      <c r="K24" s="56"/>
      <c r="R24" s="2">
        <v>0.12</v>
      </c>
      <c r="S24" s="63">
        <f t="shared" si="0"/>
        <v>1.6019374108095676E-4</v>
      </c>
      <c r="T24" s="64">
        <f t="shared" si="6"/>
        <v>1.9690281797493704E-4</v>
      </c>
    </row>
    <row r="25" spans="1:20" x14ac:dyDescent="0.2">
      <c r="A25" s="51">
        <v>0.27988000000000002</v>
      </c>
      <c r="B25" s="51">
        <v>1.67429E-4</v>
      </c>
      <c r="C25" s="51">
        <f t="shared" si="2"/>
        <v>1.7486576251901835E-4</v>
      </c>
      <c r="D25" s="51">
        <f t="shared" si="4"/>
        <v>5.5305436764276102E-11</v>
      </c>
      <c r="E25" s="50"/>
      <c r="F25" s="4"/>
      <c r="G25" s="62">
        <v>0.27988000000000002</v>
      </c>
      <c r="H25" s="62">
        <v>2.1039999999999999E-4</v>
      </c>
      <c r="I25" s="62">
        <f t="shared" si="3"/>
        <v>2.0674463913597597E-4</v>
      </c>
      <c r="J25" s="62">
        <f t="shared" si="5"/>
        <v>1.3361663046238462E-11</v>
      </c>
      <c r="K25" s="56"/>
      <c r="R25" s="2">
        <v>0.125</v>
      </c>
      <c r="S25" s="63">
        <f t="shared" si="0"/>
        <v>1.5966588812248888E-4</v>
      </c>
      <c r="T25" s="64">
        <f t="shared" si="6"/>
        <v>1.9589136800416518E-4</v>
      </c>
    </row>
    <row r="26" spans="1:20" x14ac:dyDescent="0.2">
      <c r="A26" s="51">
        <v>0.299099</v>
      </c>
      <c r="B26" s="51">
        <v>1.8022900000000001E-4</v>
      </c>
      <c r="C26" s="51">
        <f t="shared" si="2"/>
        <v>1.7846236606996958E-4</v>
      </c>
      <c r="D26" s="51">
        <f t="shared" si="4"/>
        <v>3.1209954427347527E-12</v>
      </c>
      <c r="E26" s="50"/>
      <c r="F26" s="4"/>
      <c r="G26" s="62">
        <v>0.299099</v>
      </c>
      <c r="H26" s="62">
        <v>2.0765700000000001E-4</v>
      </c>
      <c r="I26" s="62">
        <f t="shared" si="3"/>
        <v>2.1037833789062745E-4</v>
      </c>
      <c r="J26" s="62">
        <f t="shared" si="5"/>
        <v>7.4056799149646108E-12</v>
      </c>
      <c r="K26" s="56"/>
      <c r="R26" s="2">
        <v>0.13</v>
      </c>
      <c r="S26" s="63">
        <f t="shared" si="0"/>
        <v>1.5927519195519995E-4</v>
      </c>
      <c r="T26" s="64">
        <f t="shared" si="6"/>
        <v>1.9506329983462727E-4</v>
      </c>
    </row>
    <row r="27" spans="1:20" x14ac:dyDescent="0.2">
      <c r="A27" s="43"/>
      <c r="B27" s="46"/>
      <c r="C27" s="46"/>
      <c r="D27" s="46"/>
      <c r="E27" s="47"/>
      <c r="G27" s="56"/>
      <c r="H27" s="56"/>
      <c r="I27" s="56"/>
      <c r="J27" s="56"/>
      <c r="K27" s="56"/>
      <c r="R27" s="2">
        <v>0.13500000000000001</v>
      </c>
      <c r="S27" s="63">
        <f t="shared" si="0"/>
        <v>1.5900641293562564E-4</v>
      </c>
      <c r="T27" s="64">
        <f t="shared" si="6"/>
        <v>1.9439823771063059E-4</v>
      </c>
    </row>
    <row r="28" spans="1:20" x14ac:dyDescent="0.2">
      <c r="A28" s="43"/>
      <c r="B28" s="46"/>
      <c r="C28" s="44" t="s">
        <v>8</v>
      </c>
      <c r="D28" s="52">
        <f>SUM(D11:D26)</f>
        <v>2.4369276607380971E-10</v>
      </c>
      <c r="E28" s="47"/>
      <c r="G28" s="56"/>
      <c r="H28" s="56"/>
      <c r="I28" s="57" t="s">
        <v>8</v>
      </c>
      <c r="J28" s="59">
        <f>SUM(J11:J26)</f>
        <v>2.5079531481251338E-10</v>
      </c>
      <c r="K28" s="56"/>
      <c r="R28" s="2">
        <v>0.14000000000000001</v>
      </c>
      <c r="S28" s="63">
        <f t="shared" si="0"/>
        <v>1.5884648851222511E-4</v>
      </c>
      <c r="T28" s="64">
        <f t="shared" si="6"/>
        <v>1.938787166987243E-4</v>
      </c>
    </row>
    <row r="29" spans="1:20" x14ac:dyDescent="0.2">
      <c r="A29" s="53"/>
      <c r="B29" s="54"/>
      <c r="C29" s="54"/>
      <c r="D29" s="54"/>
      <c r="E29" s="55"/>
      <c r="G29" s="56"/>
      <c r="H29" s="56"/>
      <c r="I29" s="56"/>
      <c r="J29" s="56"/>
      <c r="K29" s="56"/>
      <c r="R29" s="2">
        <v>0.14499999999999999</v>
      </c>
      <c r="S29" s="63">
        <f t="shared" si="0"/>
        <v>1.5878415786470452E-4</v>
      </c>
      <c r="T29" s="64">
        <f t="shared" si="6"/>
        <v>1.9348968082179567E-4</v>
      </c>
    </row>
    <row r="30" spans="1:20" x14ac:dyDescent="0.2">
      <c r="R30" s="2">
        <v>0.15</v>
      </c>
      <c r="S30" s="63">
        <f t="shared" si="0"/>
        <v>1.5880966161547586E-4</v>
      </c>
      <c r="T30" s="64">
        <f t="shared" si="6"/>
        <v>1.9321808156634682E-4</v>
      </c>
    </row>
    <row r="31" spans="1:20" x14ac:dyDescent="0.2">
      <c r="R31" s="2">
        <v>0.155</v>
      </c>
      <c r="S31" s="63">
        <f t="shared" si="0"/>
        <v>1.589144996614786E-4</v>
      </c>
      <c r="T31" s="64">
        <f t="shared" si="6"/>
        <v>1.9305255409804109E-4</v>
      </c>
    </row>
    <row r="32" spans="1:20" x14ac:dyDescent="0.2">
      <c r="R32" s="2">
        <v>0.16</v>
      </c>
      <c r="S32" s="63">
        <f t="shared" si="0"/>
        <v>1.5909123441253486E-4</v>
      </c>
      <c r="T32" s="64">
        <f t="shared" si="6"/>
        <v>1.9298315418683374E-4</v>
      </c>
    </row>
    <row r="33" spans="18:20" x14ac:dyDescent="0.2">
      <c r="R33" s="2">
        <v>0.16500000000000001</v>
      </c>
      <c r="S33" s="63">
        <f t="shared" si="0"/>
        <v>1.5933332980454882E-4</v>
      </c>
      <c r="T33" s="64">
        <f t="shared" si="6"/>
        <v>1.9300114296389774E-4</v>
      </c>
    </row>
    <row r="34" spans="18:20" x14ac:dyDescent="0.2">
      <c r="R34" s="2">
        <v>0.17</v>
      </c>
      <c r="S34" s="63">
        <f t="shared" si="0"/>
        <v>1.5963501872214188E-4</v>
      </c>
      <c r="T34" s="64">
        <f t="shared" si="6"/>
        <v>1.930988096626208E-4</v>
      </c>
    </row>
    <row r="35" spans="18:20" x14ac:dyDescent="0.2">
      <c r="R35" s="2">
        <v>0.17499999999999999</v>
      </c>
      <c r="S35" s="63">
        <f t="shared" si="0"/>
        <v>1.5999119314883583E-4</v>
      </c>
      <c r="T35" s="64">
        <f t="shared" si="6"/>
        <v>1.9326932474686079E-4</v>
      </c>
    </row>
    <row r="36" spans="18:20" x14ac:dyDescent="0.2">
      <c r="R36" s="2">
        <v>0.18</v>
      </c>
      <c r="S36" s="63">
        <f t="shared" si="0"/>
        <v>1.6039731262553888E-4</v>
      </c>
      <c r="T36" s="64">
        <f t="shared" si="6"/>
        <v>1.9350661751782464E-4</v>
      </c>
    </row>
    <row r="37" spans="18:20" x14ac:dyDescent="0.2">
      <c r="R37" s="2">
        <v>0.185</v>
      </c>
      <c r="S37" s="63">
        <f t="shared" si="0"/>
        <v>1.6084932755360172E-4</v>
      </c>
      <c r="T37" s="64">
        <f t="shared" si="6"/>
        <v>1.938052735684806E-4</v>
      </c>
    </row>
    <row r="38" spans="18:20" x14ac:dyDescent="0.2">
      <c r="R38" s="2">
        <v>0.19</v>
      </c>
      <c r="S38" s="63">
        <f t="shared" ref="S38:S67" si="7">$C$6+$C$7/R38+$C$8*R38</f>
        <v>1.6134361460791696E-4</v>
      </c>
      <c r="T38" s="64">
        <f t="shared" si="6"/>
        <v>1.9416044842937943E-4</v>
      </c>
    </row>
    <row r="39" spans="18:20" x14ac:dyDescent="0.2">
      <c r="R39" s="2">
        <v>0.19500000000000001</v>
      </c>
      <c r="S39" s="63">
        <f t="shared" si="7"/>
        <v>1.6187692208646516E-4</v>
      </c>
      <c r="T39" s="64">
        <f t="shared" si="6"/>
        <v>1.9456779449973308E-4</v>
      </c>
    </row>
    <row r="40" spans="18:20" x14ac:dyDescent="0.2">
      <c r="R40" s="2">
        <v>0.2</v>
      </c>
      <c r="S40" s="63">
        <f t="shared" si="7"/>
        <v>1.624463234574289E-4</v>
      </c>
      <c r="T40" s="64">
        <f t="shared" si="6"/>
        <v>1.950233989388325E-4</v>
      </c>
    </row>
    <row r="41" spans="18:20" x14ac:dyDescent="0.2">
      <c r="R41" s="2">
        <v>0.20499999999999999</v>
      </c>
      <c r="S41" s="63">
        <f t="shared" si="7"/>
        <v>1.6304917770428994E-4</v>
      </c>
      <c r="T41" s="64">
        <f t="shared" si="6"/>
        <v>1.9552373064652556E-4</v>
      </c>
    </row>
    <row r="42" spans="18:20" x14ac:dyDescent="0.2">
      <c r="R42" s="2">
        <v>0.21</v>
      </c>
      <c r="S42" s="63">
        <f t="shared" si="7"/>
        <v>1.6368309533591275E-4</v>
      </c>
      <c r="T42" s="64">
        <f t="shared" si="6"/>
        <v>1.9606559481791274E-4</v>
      </c>
    </row>
    <row r="43" spans="18:20" x14ac:dyDescent="0.2">
      <c r="R43" s="2">
        <v>0.215</v>
      </c>
      <c r="S43" s="63">
        <f t="shared" si="7"/>
        <v>1.64345909139407E-4</v>
      </c>
      <c r="T43" s="64">
        <f t="shared" si="6"/>
        <v>1.9664609383924787E-4</v>
      </c>
    </row>
    <row r="44" spans="18:20" x14ac:dyDescent="0.2">
      <c r="R44" s="2">
        <v>0.22</v>
      </c>
      <c r="S44" s="63">
        <f t="shared" si="7"/>
        <v>1.6503564892123598E-4</v>
      </c>
      <c r="T44" s="64">
        <f t="shared" si="6"/>
        <v>1.9726259351621639E-4</v>
      </c>
    </row>
    <row r="45" spans="18:20" x14ac:dyDescent="0.2">
      <c r="R45" s="2">
        <v>0.22500000000000001</v>
      </c>
      <c r="S45" s="63">
        <f t="shared" si="7"/>
        <v>1.6575051961617739E-4</v>
      </c>
      <c r="T45" s="64">
        <f t="shared" si="6"/>
        <v>1.9791269380510938E-4</v>
      </c>
    </row>
    <row r="46" spans="18:20" x14ac:dyDescent="0.2">
      <c r="R46" s="2">
        <v>0.23</v>
      </c>
      <c r="S46" s="63">
        <f t="shared" si="7"/>
        <v>1.6648888225163694E-4</v>
      </c>
      <c r="T46" s="64">
        <f t="shared" si="6"/>
        <v>1.9859420336167089E-4</v>
      </c>
    </row>
    <row r="47" spans="18:20" x14ac:dyDescent="0.2">
      <c r="R47" s="2">
        <v>0.23499999999999999</v>
      </c>
      <c r="S47" s="63">
        <f t="shared" si="7"/>
        <v>1.6724923734204962E-4</v>
      </c>
      <c r="T47" s="64">
        <f t="shared" ref="T47:T67" si="8">$I$6+$I$7/R47+$I$8*R47</f>
        <v>1.993051173390284E-4</v>
      </c>
    </row>
    <row r="48" spans="18:20" x14ac:dyDescent="0.2">
      <c r="R48" s="2">
        <v>0.24</v>
      </c>
      <c r="S48" s="63">
        <f t="shared" si="7"/>
        <v>1.6803021035898089E-4</v>
      </c>
      <c r="T48" s="64">
        <f t="shared" si="8"/>
        <v>2.0004359796088229E-4</v>
      </c>
    </row>
    <row r="49" spans="18:20" x14ac:dyDescent="0.2">
      <c r="R49" s="2">
        <v>0.245</v>
      </c>
      <c r="S49" s="63">
        <f t="shared" si="7"/>
        <v>1.6883053898039896E-4</v>
      </c>
      <c r="T49" s="64">
        <f t="shared" si="8"/>
        <v>2.0080795747348779E-4</v>
      </c>
    </row>
    <row r="50" spans="18:20" x14ac:dyDescent="0.2">
      <c r="R50" s="2">
        <v>0.25</v>
      </c>
      <c r="S50" s="63">
        <f t="shared" si="7"/>
        <v>1.6964906187003466E-4</v>
      </c>
      <c r="T50" s="64">
        <f t="shared" si="8"/>
        <v>2.0159664314339982E-4</v>
      </c>
    </row>
    <row r="51" spans="18:20" x14ac:dyDescent="0.2">
      <c r="R51" s="2">
        <v>0.255</v>
      </c>
      <c r="S51" s="63">
        <f t="shared" si="7"/>
        <v>1.7048470877681636E-4</v>
      </c>
      <c r="T51" s="64">
        <f t="shared" si="8"/>
        <v>2.0240822402018861E-4</v>
      </c>
    </row>
    <row r="52" spans="18:20" x14ac:dyDescent="0.2">
      <c r="R52" s="2">
        <v>0.26</v>
      </c>
      <c r="S52" s="63">
        <f t="shared" si="7"/>
        <v>1.7133649177667793E-4</v>
      </c>
      <c r="T52" s="64">
        <f t="shared" si="8"/>
        <v>2.0324137922653432E-4</v>
      </c>
    </row>
    <row r="53" spans="18:20" x14ac:dyDescent="0.2">
      <c r="R53" s="2">
        <v>0.26500000000000001</v>
      </c>
      <c r="S53" s="63">
        <f t="shared" si="7"/>
        <v>1.7220349750586014E-4</v>
      </c>
      <c r="T53" s="64">
        <f t="shared" si="8"/>
        <v>2.040948875739715E-4</v>
      </c>
    </row>
    <row r="54" spans="18:20" x14ac:dyDescent="0.2">
      <c r="R54" s="2">
        <v>0.27</v>
      </c>
      <c r="S54" s="63">
        <f t="shared" si="7"/>
        <v>1.7308488025717851E-4</v>
      </c>
      <c r="T54" s="64">
        <f t="shared" si="8"/>
        <v>2.0496761833243944E-4</v>
      </c>
    </row>
    <row r="55" spans="18:20" x14ac:dyDescent="0.2">
      <c r="R55" s="2">
        <v>0.27500000000000002</v>
      </c>
      <c r="S55" s="63">
        <f t="shared" si="7"/>
        <v>1.7397985582942561E-4</v>
      </c>
      <c r="T55" s="64">
        <f t="shared" si="8"/>
        <v>2.0585852300679109E-4</v>
      </c>
    </row>
    <row r="56" spans="18:20" x14ac:dyDescent="0.2">
      <c r="R56" s="2">
        <v>0.28000000000000003</v>
      </c>
      <c r="S56" s="63">
        <f t="shared" si="7"/>
        <v>1.7488769603576598E-4</v>
      </c>
      <c r="T56" s="64">
        <f t="shared" si="8"/>
        <v>2.0676662799438977E-4</v>
      </c>
    </row>
    <row r="57" spans="18:20" x14ac:dyDescent="0.2">
      <c r="R57" s="2">
        <v>0.28499999999999998</v>
      </c>
      <c r="S57" s="63">
        <f t="shared" si="7"/>
        <v>1.7580772379019468E-4</v>
      </c>
      <c r="T57" s="64">
        <f t="shared" si="8"/>
        <v>2.0769102801559091E-4</v>
      </c>
    </row>
    <row r="58" spans="18:20" x14ac:dyDescent="0.2">
      <c r="R58" s="2">
        <v>0.28999999999999998</v>
      </c>
      <c r="S58" s="63">
        <f t="shared" si="7"/>
        <v>1.7673930870229341E-4</v>
      </c>
      <c r="T58" s="64">
        <f t="shared" si="8"/>
        <v>2.086308802238289E-4</v>
      </c>
    </row>
    <row r="59" spans="18:20" x14ac:dyDescent="0.2">
      <c r="R59" s="2">
        <v>0.29499999999999998</v>
      </c>
      <c r="S59" s="63">
        <f t="shared" si="7"/>
        <v>1.7768186311997719E-4</v>
      </c>
      <c r="T59" s="64">
        <f t="shared" si="8"/>
        <v>2.0958539891467813E-4</v>
      </c>
    </row>
    <row r="60" spans="18:20" x14ac:dyDescent="0.2">
      <c r="R60" s="2">
        <v>0.3</v>
      </c>
      <c r="S60" s="63">
        <f t="shared" si="7"/>
        <v>1.786348385679668E-4</v>
      </c>
      <c r="T60" s="64">
        <f t="shared" si="8"/>
        <v>2.1055385076400795E-4</v>
      </c>
    </row>
    <row r="61" spans="18:20" x14ac:dyDescent="0.2">
      <c r="R61" s="2">
        <v>0.30499999999999999</v>
      </c>
      <c r="S61" s="63">
        <f t="shared" si="7"/>
        <v>1.7959772253657507E-4</v>
      </c>
      <c r="T61" s="64">
        <f t="shared" si="8"/>
        <v>2.1153555053451614E-4</v>
      </c>
    </row>
    <row r="62" spans="18:20" x14ac:dyDescent="0.2">
      <c r="R62" s="2">
        <v>0.31</v>
      </c>
      <c r="S62" s="63">
        <f t="shared" si="7"/>
        <v>1.8057003558125592E-4</v>
      </c>
      <c r="T62" s="64">
        <f t="shared" si="8"/>
        <v>2.1252985719775856E-4</v>
      </c>
    </row>
    <row r="63" spans="18:20" x14ac:dyDescent="0.2">
      <c r="R63" s="2">
        <v>0.315</v>
      </c>
      <c r="S63" s="63">
        <f t="shared" si="7"/>
        <v>1.8155132869838685E-4</v>
      </c>
      <c r="T63" s="64">
        <f t="shared" si="8"/>
        <v>2.1353617042550973E-4</v>
      </c>
    </row>
    <row r="64" spans="18:20" x14ac:dyDescent="0.2">
      <c r="R64" s="2">
        <v>0.32</v>
      </c>
      <c r="S64" s="63">
        <f t="shared" si="7"/>
        <v>1.8254118094707177E-4</v>
      </c>
      <c r="T64" s="64">
        <f t="shared" si="8"/>
        <v>2.1455392741005834E-4</v>
      </c>
    </row>
    <row r="65" spans="18:20" x14ac:dyDescent="0.2">
      <c r="R65" s="2">
        <v>0.32500000000000001</v>
      </c>
      <c r="S65" s="63">
        <f t="shared" si="7"/>
        <v>1.8353919729046972E-4</v>
      </c>
      <c r="T65" s="64">
        <f t="shared" si="8"/>
        <v>2.1558259997801375E-4</v>
      </c>
    </row>
    <row r="66" spans="18:20" x14ac:dyDescent="0.2">
      <c r="R66" s="2">
        <v>0.33</v>
      </c>
      <c r="S66" s="63">
        <f t="shared" si="7"/>
        <v>1.8454500663336648E-4</v>
      </c>
      <c r="T66" s="64">
        <f t="shared" si="8"/>
        <v>2.166216919664938E-4</v>
      </c>
    </row>
    <row r="67" spans="18:20" x14ac:dyDescent="0.2">
      <c r="R67" s="2">
        <v>0.33500000000000002</v>
      </c>
      <c r="S67" s="63">
        <f t="shared" si="7"/>
        <v>1.8555826003548598E-4</v>
      </c>
      <c r="T67" s="64">
        <f t="shared" si="8"/>
        <v>2.1767073683428098E-4</v>
      </c>
    </row>
  </sheetData>
  <phoneticPr fontId="0" type="noConversion"/>
  <pageMargins left="0.59055118110236227" right="0.39370078740157483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24"/>
  <sheetViews>
    <sheetView workbookViewId="0">
      <selection activeCell="F32" sqref="F32"/>
    </sheetView>
  </sheetViews>
  <sheetFormatPr baseColWidth="10" defaultColWidth="8.7109375" defaultRowHeight="12.75" x14ac:dyDescent="0.2"/>
  <cols>
    <col min="3" max="4" width="10.140625" bestFit="1" customWidth="1"/>
  </cols>
  <sheetData>
    <row r="2" spans="1:5" ht="15.75" x14ac:dyDescent="0.25">
      <c r="A2" s="73" t="s">
        <v>91</v>
      </c>
    </row>
    <row r="3" spans="1:5" x14ac:dyDescent="0.2">
      <c r="A3" s="19" t="s">
        <v>92</v>
      </c>
    </row>
    <row r="4" spans="1:5" x14ac:dyDescent="0.2">
      <c r="A4" s="19" t="s">
        <v>95</v>
      </c>
    </row>
    <row r="7" spans="1:5" x14ac:dyDescent="0.2">
      <c r="A7" s="19" t="s">
        <v>93</v>
      </c>
      <c r="C7" s="19" t="s">
        <v>96</v>
      </c>
      <c r="D7">
        <v>0.46</v>
      </c>
      <c r="E7" s="19" t="s">
        <v>106</v>
      </c>
    </row>
    <row r="8" spans="1:5" x14ac:dyDescent="0.2">
      <c r="C8" s="19" t="s">
        <v>97</v>
      </c>
      <c r="D8">
        <v>1.22</v>
      </c>
      <c r="E8" s="19" t="s">
        <v>106</v>
      </c>
    </row>
    <row r="9" spans="1:5" x14ac:dyDescent="0.2">
      <c r="C9" s="19" t="s">
        <v>94</v>
      </c>
      <c r="D9" s="71">
        <f>D8/D7</f>
        <v>2.652173913043478</v>
      </c>
    </row>
    <row r="11" spans="1:5" x14ac:dyDescent="0.2">
      <c r="A11" s="19" t="s">
        <v>98</v>
      </c>
      <c r="C11" s="19" t="s">
        <v>96</v>
      </c>
      <c r="D11">
        <v>0.71</v>
      </c>
      <c r="E11" s="19" t="s">
        <v>106</v>
      </c>
    </row>
    <row r="12" spans="1:5" x14ac:dyDescent="0.2">
      <c r="C12" s="19" t="s">
        <v>97</v>
      </c>
      <c r="D12">
        <v>2.14</v>
      </c>
      <c r="E12" s="19" t="s">
        <v>106</v>
      </c>
    </row>
    <row r="13" spans="1:5" x14ac:dyDescent="0.2">
      <c r="C13" s="19" t="s">
        <v>94</v>
      </c>
      <c r="D13" s="71">
        <f>D12/D11</f>
        <v>3.0140845070422539</v>
      </c>
    </row>
    <row r="16" spans="1:5" ht="15.75" x14ac:dyDescent="0.25">
      <c r="A16" s="73" t="s">
        <v>99</v>
      </c>
    </row>
    <row r="17" spans="1:6" x14ac:dyDescent="0.2">
      <c r="A17" s="19" t="s">
        <v>100</v>
      </c>
    </row>
    <row r="18" spans="1:6" x14ac:dyDescent="0.2">
      <c r="A18" s="19" t="s">
        <v>101</v>
      </c>
    </row>
    <row r="20" spans="1:6" x14ac:dyDescent="0.2">
      <c r="A20" s="19" t="s">
        <v>103</v>
      </c>
      <c r="B20" s="4">
        <v>10</v>
      </c>
      <c r="C20" s="19" t="s">
        <v>106</v>
      </c>
      <c r="D20" s="19" t="s">
        <v>102</v>
      </c>
      <c r="E20" s="4">
        <v>2.6</v>
      </c>
      <c r="F20" s="19" t="s">
        <v>106</v>
      </c>
    </row>
    <row r="21" spans="1:6" x14ac:dyDescent="0.2">
      <c r="B21" s="4"/>
      <c r="C21" s="19"/>
      <c r="E21" s="4"/>
    </row>
    <row r="22" spans="1:6" x14ac:dyDescent="0.2">
      <c r="A22" s="19" t="s">
        <v>104</v>
      </c>
      <c r="B22" s="4">
        <v>14.7</v>
      </c>
      <c r="C22" s="19" t="s">
        <v>106</v>
      </c>
      <c r="D22" s="19" t="s">
        <v>105</v>
      </c>
      <c r="E22" s="21">
        <v>4</v>
      </c>
      <c r="F22" s="19" t="s">
        <v>106</v>
      </c>
    </row>
    <row r="24" spans="1:6" x14ac:dyDescent="0.2">
      <c r="A24" s="19" t="s">
        <v>99</v>
      </c>
      <c r="C24" s="72" t="s">
        <v>107</v>
      </c>
      <c r="D24" s="12">
        <f>2*(B22-B20)/(E20+E22)</f>
        <v>1.4242424242424241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Exercise 7_1</vt:lpstr>
      <vt:lpstr>Exercise 7_2</vt:lpstr>
      <vt:lpstr>Exercise 7_3</vt:lpstr>
      <vt:lpstr>Exercise 7_4</vt:lpstr>
      <vt:lpstr>Exercise 7_5</vt:lpstr>
      <vt:lpstr>Exercise 7_6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Crelier</dc:creator>
  <cp:lastModifiedBy>Crelier Simon</cp:lastModifiedBy>
  <cp:lastPrinted>2017-03-01T07:10:11Z</cp:lastPrinted>
  <dcterms:created xsi:type="dcterms:W3CDTF">2005-07-03T21:21:18Z</dcterms:created>
  <dcterms:modified xsi:type="dcterms:W3CDTF">2024-06-09T14:30:06Z</dcterms:modified>
</cp:coreProperties>
</file>